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isponi\Desktop\Desktop_portatile\versione_inglese_Sito_crea\Brochure\Pagina_pubblicazioni_istituzionali\Annuario_Archivio_Sito_web\Archivio Edizioni 1947-2021\2021\Figure, Tabelle e Appendice statistica 2021\"/>
    </mc:Choice>
  </mc:AlternateContent>
  <xr:revisionPtr revIDLastSave="0" documentId="8_{700A08A8-C7EE-4424-B41C-30D87CB0163E}" xr6:coauthVersionLast="47" xr6:coauthVersionMax="47" xr10:uidLastSave="{00000000-0000-0000-0000-000000000000}"/>
  <bookViews>
    <workbookView xWindow="160" yWindow="690" windowWidth="19040" windowHeight="9510" tabRatio="800" xr2:uid="{1C91A079-1F7D-B44B-B473-E5D62519471A}"/>
  </bookViews>
  <sheets>
    <sheet name="t1" sheetId="34" r:id="rId1"/>
    <sheet name="t2" sheetId="12" r:id="rId2"/>
    <sheet name="t3" sheetId="11" r:id="rId3"/>
    <sheet name="t4" sheetId="29" r:id="rId4"/>
    <sheet name="t5" sheetId="30" r:id="rId5"/>
    <sheet name="t6" sheetId="31" r:id="rId6"/>
    <sheet name="t7" sheetId="27" r:id="rId7"/>
    <sheet name="t8" sheetId="32" r:id="rId8"/>
    <sheet name="t9" sheetId="21" r:id="rId9"/>
    <sheet name="f1" sheetId="22" r:id="rId10"/>
    <sheet name="t10" sheetId="23" r:id="rId11"/>
    <sheet name="f2" sheetId="24" r:id="rId12"/>
    <sheet name="t11" sheetId="25" r:id="rId13"/>
    <sheet name="t12" sheetId="26" r:id="rId14"/>
    <sheet name="t13" sheetId="33" r:id="rId15"/>
    <sheet name="t14" sheetId="18" r:id="rId16"/>
    <sheet name="t15" sheetId="19" r:id="rId17"/>
    <sheet name="f3" sheetId="15" r:id="rId18"/>
    <sheet name="f4" sheetId="20" r:id="rId19"/>
    <sheet name="f5" sheetId="16" r:id="rId20"/>
    <sheet name="f6" sheetId="17" r:id="rId21"/>
    <sheet name="t16" sheetId="1" r:id="rId22"/>
    <sheet name="f7" sheetId="2" r:id="rId23"/>
    <sheet name="t17" sheetId="3" r:id="rId24"/>
    <sheet name="f8" sheetId="4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Key1" localSheetId="0" hidden="1">#REF!</definedName>
    <definedName name="_Key1" localSheetId="6" hidden="1">#REF!</definedName>
    <definedName name="_Key1" localSheetId="7" hidden="1">'t8'!#REF!</definedName>
    <definedName name="_Key1" hidden="1">#REF!</definedName>
    <definedName name="_Order1" hidden="1">255</definedName>
    <definedName name="_Regression_Int" hidden="1">1</definedName>
    <definedName name="_Sort" localSheetId="4" hidden="1">#REF!</definedName>
    <definedName name="_Sort" localSheetId="5" hidden="1">#REF!</definedName>
    <definedName name="_Sort" localSheetId="6" hidden="1">#REF!</definedName>
    <definedName name="_Sort" hidden="1">#REF!</definedName>
    <definedName name="a">[1]Sheet1!$C$30</definedName>
    <definedName name="Anno" localSheetId="4">'[2]1.01.1'!$C$3</definedName>
    <definedName name="Anno" localSheetId="5">'[2]1.01.1'!$C$3</definedName>
    <definedName name="Anno" localSheetId="6">'[3]1.01.1'!$C$3</definedName>
    <definedName name="Anno">'[4]1.01.1'!$C$3</definedName>
    <definedName name="Area_stampa_MI" localSheetId="4">#REF!</definedName>
    <definedName name="Area_stampa_MI" localSheetId="5">#REF!</definedName>
    <definedName name="Area_stampa_MI" localSheetId="6">#REF!</definedName>
    <definedName name="Area_stampa_MI">#REF!</definedName>
    <definedName name="ASSOLUTI">#REF!</definedName>
    <definedName name="confr.azi.cens">[5]confronti!#REF!</definedName>
    <definedName name="confr.ric.prev.94">[5]confronti!#REF!</definedName>
    <definedName name="confr.sup.uba">[6]confronti!$A$1:$K$35</definedName>
    <definedName name="CRF_CountryName">[7]Sheet1!$C$4</definedName>
    <definedName name="CRF_InventoryYear">[7]Sheet1!$C$6</definedName>
    <definedName name="CRF_Submission">[7]Sheet1!$C$30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[8]Table10s1!#REF!</definedName>
    <definedName name="CRF_Table10s1_Dyn13">[8]Table10s1!#REF!</definedName>
    <definedName name="CRF_Table10s1_Dyn14">[8]Table10s1!#REF!</definedName>
    <definedName name="CRF_Table10s1_Dyn15">[8]Table10s1!#REF!</definedName>
    <definedName name="CRF_Table10s1_Dyn16">[8]Table10s1!#REF!</definedName>
    <definedName name="CRF_Table10s1_Dyn17">[8]Table10s1!#REF!</definedName>
    <definedName name="CRF_Table10s1_Dyn18">[8]Table10s1!#REF!</definedName>
    <definedName name="CRF_Table10s1_Dyn19">[8]Table10s1!#REF!</definedName>
    <definedName name="CRF_Table10s1_Dyn20">[8]Table10s1!#REF!</definedName>
    <definedName name="CRF_Table10s1_Dyn21">[8]Table10s1!#REF!</definedName>
    <definedName name="CRF_Table10s1_Dyn22">[8]Table10s1!#REF!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f_abruzzo" localSheetId="4">[9]Abruzzo!#REF!</definedName>
    <definedName name="f_abruzzo" localSheetId="5">[9]Abruzzo!#REF!</definedName>
    <definedName name="f_abruzzo" localSheetId="6">[10]Abruzzo!#REF!</definedName>
    <definedName name="f_abruzzo">[11]Abruzzo!#REF!</definedName>
    <definedName name="f_basilicata" localSheetId="4">[9]Basilicata!#REF!</definedName>
    <definedName name="f_basilicata" localSheetId="5">[9]Basilicata!#REF!</definedName>
    <definedName name="f_basilicata" localSheetId="6">[10]Basilicata!#REF!</definedName>
    <definedName name="f_basilicata">[11]Basilicata!#REF!</definedName>
    <definedName name="f_bolzano" localSheetId="4">[9]Bolzano!#REF!</definedName>
    <definedName name="f_bolzano" localSheetId="5">[9]Bolzano!#REF!</definedName>
    <definedName name="f_bolzano" localSheetId="6">[10]Bolzano!#REF!</definedName>
    <definedName name="f_bolzano">[11]Bolzano!#REF!</definedName>
    <definedName name="f_calabria" localSheetId="4">[9]Calabria!#REF!</definedName>
    <definedName name="f_calabria" localSheetId="5">[9]Calabria!#REF!</definedName>
    <definedName name="f_calabria" localSheetId="6">[10]Calabria!#REF!</definedName>
    <definedName name="f_calabria">[11]Calabria!#REF!</definedName>
    <definedName name="f_campania" localSheetId="4">[9]Campania!#REF!</definedName>
    <definedName name="f_campania" localSheetId="5">[9]Campania!#REF!</definedName>
    <definedName name="f_campania" localSheetId="6">[10]Campania!#REF!</definedName>
    <definedName name="f_campania">[11]Campania!#REF!</definedName>
    <definedName name="f_centro" localSheetId="4">[9]Centro!#REF!</definedName>
    <definedName name="f_centro" localSheetId="5">[9]Centro!#REF!</definedName>
    <definedName name="f_centro" localSheetId="6">[10]Centro!#REF!</definedName>
    <definedName name="f_centro">[11]Centro!#REF!</definedName>
    <definedName name="f_emiliaromagna" localSheetId="4">'[9]Emilia Romagna'!#REF!</definedName>
    <definedName name="f_emiliaromagna" localSheetId="5">'[9]Emilia Romagna'!#REF!</definedName>
    <definedName name="f_emiliaromagna" localSheetId="6">'[10]Emilia Romagna'!#REF!</definedName>
    <definedName name="f_emiliaromagna">'[11]Emilia Romagna'!#REF!</definedName>
    <definedName name="f_friuli" localSheetId="4">[9]Friuli!#REF!</definedName>
    <definedName name="f_friuli" localSheetId="5">[9]Friuli!#REF!</definedName>
    <definedName name="f_friuli" localSheetId="6">[10]Friuli!#REF!</definedName>
    <definedName name="f_friuli">[11]Friuli!#REF!</definedName>
    <definedName name="f_italia" localSheetId="4">[9]ITALIA!#REF!</definedName>
    <definedName name="f_italia" localSheetId="5">[9]ITALIA!#REF!</definedName>
    <definedName name="f_italia" localSheetId="6">[10]ITALIA!#REF!</definedName>
    <definedName name="f_italia">[11]ITALIA!#REF!</definedName>
    <definedName name="f_lazio" localSheetId="4">[9]Lazio!#REF!</definedName>
    <definedName name="f_lazio" localSheetId="5">[9]Lazio!#REF!</definedName>
    <definedName name="f_lazio" localSheetId="6">[10]Lazio!#REF!</definedName>
    <definedName name="f_lazio">[11]Lazio!#REF!</definedName>
    <definedName name="f_liguria" localSheetId="4">[9]Liguria!#REF!</definedName>
    <definedName name="f_liguria" localSheetId="5">[9]Liguria!#REF!</definedName>
    <definedName name="f_liguria" localSheetId="6">[10]Liguria!#REF!</definedName>
    <definedName name="f_liguria">[11]Liguria!#REF!</definedName>
    <definedName name="f_lombardia" localSheetId="4">[9]Lombardia!#REF!</definedName>
    <definedName name="f_lombardia" localSheetId="5">[9]Lombardia!#REF!</definedName>
    <definedName name="f_lombardia" localSheetId="6">[10]Lombardia!#REF!</definedName>
    <definedName name="f_lombardia">[11]Lombardia!#REF!</definedName>
    <definedName name="f_marche" localSheetId="4">[9]Marche!#REF!</definedName>
    <definedName name="f_marche" localSheetId="5">[9]Marche!#REF!</definedName>
    <definedName name="f_marche" localSheetId="6">[10]Marche!#REF!</definedName>
    <definedName name="f_marche">[11]Marche!#REF!</definedName>
    <definedName name="f_mezzogiorno" localSheetId="4">[9]Mezzogiorno!#REF!</definedName>
    <definedName name="f_mezzogiorno" localSheetId="5">[9]Mezzogiorno!#REF!</definedName>
    <definedName name="f_mezzogiorno" localSheetId="6">[10]Mezzogiorno!#REF!</definedName>
    <definedName name="f_mezzogiorno">[11]Mezzogiorno!#REF!</definedName>
    <definedName name="f_molise" localSheetId="4">[9]Molise!#REF!</definedName>
    <definedName name="f_molise" localSheetId="5">[9]Molise!#REF!</definedName>
    <definedName name="f_molise" localSheetId="6">[10]Molise!#REF!</definedName>
    <definedName name="f_molise">[11]Molise!#REF!</definedName>
    <definedName name="f_nord" localSheetId="4">[9]Nord!#REF!</definedName>
    <definedName name="f_nord" localSheetId="5">[9]Nord!#REF!</definedName>
    <definedName name="f_nord" localSheetId="6">[10]Nord!#REF!</definedName>
    <definedName name="f_nord">[11]Nord!#REF!</definedName>
    <definedName name="f_nordest" localSheetId="4">'[9]Nord-Est'!#REF!</definedName>
    <definedName name="f_nordest" localSheetId="5">'[9]Nord-Est'!#REF!</definedName>
    <definedName name="f_nordest" localSheetId="6">'[10]Nord-Est'!#REF!</definedName>
    <definedName name="f_nordest">'[11]Nord-Est'!#REF!</definedName>
    <definedName name="f_nordovest" localSheetId="4">'[9]Nord-Ovest'!#REF!</definedName>
    <definedName name="f_nordovest" localSheetId="5">'[9]Nord-Ovest'!#REF!</definedName>
    <definedName name="f_nordovest" localSheetId="6">'[10]Nord-Ovest'!#REF!</definedName>
    <definedName name="f_nordovest">'[11]Nord-Ovest'!#REF!</definedName>
    <definedName name="f_piemonte" localSheetId="4">[9]Piemonte!#REF!</definedName>
    <definedName name="f_piemonte" localSheetId="5">[9]Piemonte!#REF!</definedName>
    <definedName name="f_piemonte" localSheetId="6">[10]Piemonte!#REF!</definedName>
    <definedName name="f_piemonte">[11]Piemonte!#REF!</definedName>
    <definedName name="f_puglia" localSheetId="4">[9]Puglia!#REF!</definedName>
    <definedName name="f_puglia" localSheetId="5">[9]Puglia!#REF!</definedName>
    <definedName name="f_puglia" localSheetId="6">[10]Puglia!#REF!</definedName>
    <definedName name="f_puglia">[11]Puglia!#REF!</definedName>
    <definedName name="f_sardegna" localSheetId="4">[9]Sardegna!#REF!</definedName>
    <definedName name="f_sardegna" localSheetId="5">[9]Sardegna!#REF!</definedName>
    <definedName name="f_sardegna" localSheetId="6">[10]Sardegna!#REF!</definedName>
    <definedName name="f_sardegna">[11]Sardegna!#REF!</definedName>
    <definedName name="f_sicilia" localSheetId="4">[9]Sicilia!#REF!</definedName>
    <definedName name="f_sicilia" localSheetId="5">[9]Sicilia!#REF!</definedName>
    <definedName name="f_sicilia" localSheetId="6">[10]Sicilia!#REF!</definedName>
    <definedName name="f_sicilia">[11]Sicilia!#REF!</definedName>
    <definedName name="f_toscana" localSheetId="4">[9]Toscana!#REF!</definedName>
    <definedName name="f_toscana" localSheetId="5">[9]Toscana!#REF!</definedName>
    <definedName name="f_toscana" localSheetId="6">[10]Toscana!#REF!</definedName>
    <definedName name="f_toscana">[11]Toscana!#REF!</definedName>
    <definedName name="f_trentino" localSheetId="4">[9]Trentino!#REF!</definedName>
    <definedName name="f_trentino" localSheetId="5">[9]Trentino!#REF!</definedName>
    <definedName name="f_trentino" localSheetId="6">[10]Trentino!#REF!</definedName>
    <definedName name="f_trentino">[11]Trentino!#REF!</definedName>
    <definedName name="f_trento" localSheetId="4">[9]Trento!#REF!</definedName>
    <definedName name="f_trento" localSheetId="5">[9]Trento!#REF!</definedName>
    <definedName name="f_trento" localSheetId="6">[10]Trento!#REF!</definedName>
    <definedName name="f_trento">[11]Trento!#REF!</definedName>
    <definedName name="f_umbria" localSheetId="4">[9]Umbria!#REF!</definedName>
    <definedName name="f_umbria" localSheetId="5">[9]Umbria!#REF!</definedName>
    <definedName name="f_umbria" localSheetId="6">[10]Umbria!#REF!</definedName>
    <definedName name="f_umbria">[11]Umbria!#REF!</definedName>
    <definedName name="f_valleaosta" localSheetId="4">'[9]Valle d''Aosta'!#REF!</definedName>
    <definedName name="f_valleaosta" localSheetId="5">'[9]Valle d''Aosta'!#REF!</definedName>
    <definedName name="f_valleaosta" localSheetId="6">'[10]Valle d''Aosta'!#REF!</definedName>
    <definedName name="f_valleaosta">'[11]Valle d''Aosta'!#REF!</definedName>
    <definedName name="f_veneto" localSheetId="4">[9]Veneto!#REF!</definedName>
    <definedName name="f_veneto" localSheetId="5">[9]Veneto!#REF!</definedName>
    <definedName name="f_veneto" localSheetId="6">[10]Veneto!#REF!</definedName>
    <definedName name="f_veneto">[11]Veneto!#REF!</definedName>
    <definedName name="g">[9]Veneto!#REF!</definedName>
    <definedName name="InvComb">#REF!</definedName>
    <definedName name="lavoroN144">#REF!</definedName>
    <definedName name="lop">[12]confronti!#REF!</definedName>
    <definedName name="LOP.XLS">#REF!</definedName>
    <definedName name="m_abruzzo" localSheetId="4">[9]Abruzzo!#REF!</definedName>
    <definedName name="m_abruzzo" localSheetId="5">[9]Abruzzo!#REF!</definedName>
    <definedName name="m_abruzzo" localSheetId="6">[10]Abruzzo!#REF!</definedName>
    <definedName name="m_abruzzo">[11]Abruzzo!#REF!</definedName>
    <definedName name="m_basilicata" localSheetId="4">[9]Basilicata!#REF!</definedName>
    <definedName name="m_basilicata" localSheetId="5">[9]Basilicata!#REF!</definedName>
    <definedName name="m_basilicata" localSheetId="6">[10]Basilicata!#REF!</definedName>
    <definedName name="m_basilicata">[11]Basilicata!#REF!</definedName>
    <definedName name="m_bolzano" localSheetId="4">[9]Bolzano!#REF!</definedName>
    <definedName name="m_bolzano" localSheetId="5">[9]Bolzano!#REF!</definedName>
    <definedName name="m_bolzano" localSheetId="6">[10]Bolzano!#REF!</definedName>
    <definedName name="m_bolzano">[11]Bolzano!#REF!</definedName>
    <definedName name="m_calabria" localSheetId="4">[9]Calabria!#REF!</definedName>
    <definedName name="m_calabria" localSheetId="5">[9]Calabria!#REF!</definedName>
    <definedName name="m_calabria" localSheetId="6">[10]Calabria!#REF!</definedName>
    <definedName name="m_calabria">[11]Calabria!#REF!</definedName>
    <definedName name="m_campania" localSheetId="4">[9]Campania!#REF!</definedName>
    <definedName name="m_campania" localSheetId="5">[9]Campania!#REF!</definedName>
    <definedName name="m_campania" localSheetId="6">[10]Campania!#REF!</definedName>
    <definedName name="m_campania">[11]Campania!#REF!</definedName>
    <definedName name="m_centro" localSheetId="4">[9]Centro!#REF!</definedName>
    <definedName name="m_centro" localSheetId="5">[9]Centro!#REF!</definedName>
    <definedName name="m_centro" localSheetId="6">[10]Centro!#REF!</definedName>
    <definedName name="m_centro">[11]Centro!#REF!</definedName>
    <definedName name="m_emiliaromagna" localSheetId="4">'[9]Emilia Romagna'!#REF!</definedName>
    <definedName name="m_emiliaromagna" localSheetId="5">'[9]Emilia Romagna'!#REF!</definedName>
    <definedName name="m_emiliaromagna" localSheetId="6">'[10]Emilia Romagna'!#REF!</definedName>
    <definedName name="m_emiliaromagna">'[11]Emilia Romagna'!#REF!</definedName>
    <definedName name="m_friuli" localSheetId="4">[9]Friuli!#REF!</definedName>
    <definedName name="m_friuli" localSheetId="5">[9]Friuli!#REF!</definedName>
    <definedName name="m_friuli" localSheetId="6">[10]Friuli!#REF!</definedName>
    <definedName name="m_friuli">[11]Friuli!#REF!</definedName>
    <definedName name="m_italia" localSheetId="4">[9]ITALIA!#REF!</definedName>
    <definedName name="m_italia" localSheetId="5">[9]ITALIA!#REF!</definedName>
    <definedName name="m_italia" localSheetId="6">[10]ITALIA!#REF!</definedName>
    <definedName name="m_italia">[11]ITALIA!#REF!</definedName>
    <definedName name="m_lazio" localSheetId="4">[9]Lazio!#REF!</definedName>
    <definedName name="m_lazio" localSheetId="5">[9]Lazio!#REF!</definedName>
    <definedName name="m_lazio" localSheetId="6">[10]Lazio!#REF!</definedName>
    <definedName name="m_lazio">[11]Lazio!#REF!</definedName>
    <definedName name="m_liguria" localSheetId="4">[9]Liguria!#REF!</definedName>
    <definedName name="m_liguria" localSheetId="5">[9]Liguria!#REF!</definedName>
    <definedName name="m_liguria" localSheetId="6">[10]Liguria!#REF!</definedName>
    <definedName name="m_liguria">[11]Liguria!#REF!</definedName>
    <definedName name="m_lombardia" localSheetId="4">[9]Lombardia!#REF!</definedName>
    <definedName name="m_lombardia" localSheetId="5">[9]Lombardia!#REF!</definedName>
    <definedName name="m_lombardia" localSheetId="6">[10]Lombardia!#REF!</definedName>
    <definedName name="m_lombardia">[11]Lombardia!#REF!</definedName>
    <definedName name="m_marche" localSheetId="4">[9]Marche!#REF!</definedName>
    <definedName name="m_marche" localSheetId="5">[9]Marche!#REF!</definedName>
    <definedName name="m_marche" localSheetId="6">[10]Marche!#REF!</definedName>
    <definedName name="m_marche">[11]Marche!#REF!</definedName>
    <definedName name="m_mezzogiorno" localSheetId="4">[9]Mezzogiorno!#REF!</definedName>
    <definedName name="m_mezzogiorno" localSheetId="5">[9]Mezzogiorno!#REF!</definedName>
    <definedName name="m_mezzogiorno" localSheetId="6">[10]Mezzogiorno!#REF!</definedName>
    <definedName name="m_mezzogiorno">[11]Mezzogiorno!#REF!</definedName>
    <definedName name="m_molise" localSheetId="4">[9]Molise!#REF!</definedName>
    <definedName name="m_molise" localSheetId="5">[9]Molise!#REF!</definedName>
    <definedName name="m_molise" localSheetId="6">[10]Molise!#REF!</definedName>
    <definedName name="m_molise">[11]Molise!#REF!</definedName>
    <definedName name="m_nord" localSheetId="4">[9]Nord!#REF!</definedName>
    <definedName name="m_nord" localSheetId="5">[9]Nord!#REF!</definedName>
    <definedName name="m_nord" localSheetId="6">[10]Nord!#REF!</definedName>
    <definedName name="m_nord">[11]Nord!#REF!</definedName>
    <definedName name="m_nordest" localSheetId="4">'[9]Nord-Est'!#REF!</definedName>
    <definedName name="m_nordest" localSheetId="5">'[9]Nord-Est'!#REF!</definedName>
    <definedName name="m_nordest" localSheetId="6">'[10]Nord-Est'!#REF!</definedName>
    <definedName name="m_nordest">'[11]Nord-Est'!#REF!</definedName>
    <definedName name="m_nordovest" localSheetId="4">'[9]Nord-Ovest'!#REF!</definedName>
    <definedName name="m_nordovest" localSheetId="5">'[9]Nord-Ovest'!#REF!</definedName>
    <definedName name="m_nordovest" localSheetId="6">'[10]Nord-Ovest'!#REF!</definedName>
    <definedName name="m_nordovest">'[11]Nord-Ovest'!#REF!</definedName>
    <definedName name="m_piemonte" localSheetId="4">[9]Piemonte!#REF!</definedName>
    <definedName name="m_piemonte" localSheetId="5">[9]Piemonte!#REF!</definedName>
    <definedName name="m_piemonte" localSheetId="6">[10]Piemonte!#REF!</definedName>
    <definedName name="m_piemonte">[11]Piemonte!#REF!</definedName>
    <definedName name="m_puglia" localSheetId="4">[9]Puglia!#REF!</definedName>
    <definedName name="m_puglia" localSheetId="5">[9]Puglia!#REF!</definedName>
    <definedName name="m_puglia" localSheetId="6">[10]Puglia!#REF!</definedName>
    <definedName name="m_puglia">[11]Puglia!#REF!</definedName>
    <definedName name="m_sardegna" localSheetId="4">[9]Sardegna!#REF!</definedName>
    <definedName name="m_sardegna" localSheetId="5">[9]Sardegna!#REF!</definedName>
    <definedName name="m_sardegna" localSheetId="6">[10]Sardegna!#REF!</definedName>
    <definedName name="m_sardegna">[11]Sardegna!#REF!</definedName>
    <definedName name="m_sicilia" localSheetId="4">[9]Sicilia!#REF!</definedName>
    <definedName name="m_sicilia" localSheetId="5">[9]Sicilia!#REF!</definedName>
    <definedName name="m_sicilia" localSheetId="6">[10]Sicilia!#REF!</definedName>
    <definedName name="m_sicilia">[11]Sicilia!#REF!</definedName>
    <definedName name="m_toscana" localSheetId="4">[9]Toscana!#REF!</definedName>
    <definedName name="m_toscana" localSheetId="5">[9]Toscana!#REF!</definedName>
    <definedName name="m_toscana" localSheetId="6">[10]Toscana!#REF!</definedName>
    <definedName name="m_toscana">[11]Toscana!#REF!</definedName>
    <definedName name="m_trentino" localSheetId="4">[9]Trentino!#REF!</definedName>
    <definedName name="m_trentino" localSheetId="5">[9]Trentino!#REF!</definedName>
    <definedName name="m_trentino" localSheetId="6">[10]Trentino!#REF!</definedName>
    <definedName name="m_trentino">[11]Trentino!#REF!</definedName>
    <definedName name="m_trento" localSheetId="4">[9]Trento!#REF!</definedName>
    <definedName name="m_trento" localSheetId="5">[9]Trento!#REF!</definedName>
    <definedName name="m_trento" localSheetId="6">[10]Trento!#REF!</definedName>
    <definedName name="m_trento">[11]Trento!#REF!</definedName>
    <definedName name="m_umbria" localSheetId="4">[9]Umbria!#REF!</definedName>
    <definedName name="m_umbria" localSheetId="5">[9]Umbria!#REF!</definedName>
    <definedName name="m_umbria" localSheetId="6">[10]Umbria!#REF!</definedName>
    <definedName name="m_umbria">[11]Umbria!#REF!</definedName>
    <definedName name="m_valleaosta" localSheetId="4">'[9]Valle d''Aosta'!#REF!</definedName>
    <definedName name="m_valleaosta" localSheetId="5">'[9]Valle d''Aosta'!#REF!</definedName>
    <definedName name="m_valleaosta" localSheetId="6">'[10]Valle d''Aosta'!#REF!</definedName>
    <definedName name="m_valleaosta">'[11]Valle d''Aosta'!#REF!</definedName>
    <definedName name="m_veneto" localSheetId="4">[9]Veneto!#REF!</definedName>
    <definedName name="m_veneto" localSheetId="5">[9]Veneto!#REF!</definedName>
    <definedName name="m_veneto" localSheetId="6">[10]Veneto!#REF!</definedName>
    <definedName name="m_veneto">[11]Veneto!#REF!</definedName>
    <definedName name="PERCENTUALI">#REF!</definedName>
    <definedName name="print" localSheetId="4">#REF!</definedName>
    <definedName name="print" localSheetId="5">#REF!</definedName>
    <definedName name="print" localSheetId="6">#REF!</definedName>
    <definedName name="print">#REF!</definedName>
    <definedName name="Print_Area_MI" localSheetId="6">#REF!</definedName>
    <definedName name="Print_Area_MI">#REF!</definedName>
    <definedName name="PRODOTTI" localSheetId="6">#REF!</definedName>
    <definedName name="PRODOTTI">#REF!</definedName>
    <definedName name="PROVA_12_97">#REF!</definedName>
    <definedName name="q">[9]Puglia!#REF!</definedName>
    <definedName name="Query1">#REF!</definedName>
    <definedName name="Query2" localSheetId="6">#REF!</definedName>
    <definedName name="Query2">#REF!</definedName>
    <definedName name="qw">[9]Umbria!#REF!</definedName>
    <definedName name="re">[1]Sheet1!$C$4</definedName>
    <definedName name="REGIONI" localSheetId="6">#REF!</definedName>
    <definedName name="REGIONI">#REF!</definedName>
    <definedName name="_xlnm.Recorder">#REF!</definedName>
    <definedName name="s">[1]Sheet1!$C$30</definedName>
    <definedName name="TASSIANNUI">#REF!</definedName>
    <definedName name="TASSITOTALI">#REF!</definedName>
    <definedName name="Tav_1_1_CENTRO" localSheetId="6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4" l="1"/>
  <c r="D32" i="34"/>
  <c r="E31" i="34"/>
  <c r="D31" i="34"/>
  <c r="E30" i="34"/>
  <c r="D30" i="34"/>
  <c r="E29" i="34"/>
  <c r="D29" i="34"/>
  <c r="E28" i="34"/>
  <c r="D28" i="34"/>
  <c r="E27" i="34"/>
  <c r="D27" i="34"/>
  <c r="E26" i="34"/>
  <c r="D26" i="34"/>
  <c r="E25" i="34"/>
  <c r="D25" i="34"/>
  <c r="E24" i="34"/>
  <c r="D24" i="34"/>
  <c r="E23" i="34"/>
  <c r="D23" i="34"/>
  <c r="E22" i="34"/>
  <c r="D22" i="34"/>
  <c r="E21" i="34"/>
  <c r="D21" i="34"/>
  <c r="E20" i="34"/>
  <c r="D20" i="34"/>
  <c r="E19" i="34"/>
  <c r="D19" i="34"/>
  <c r="E18" i="34"/>
  <c r="D18" i="34"/>
  <c r="E17" i="34"/>
  <c r="D17" i="34"/>
  <c r="E16" i="34"/>
  <c r="D16" i="34"/>
  <c r="E15" i="34"/>
  <c r="D15" i="34"/>
  <c r="E14" i="34"/>
  <c r="D14" i="34"/>
  <c r="E13" i="34"/>
  <c r="D13" i="34"/>
  <c r="E12" i="34"/>
  <c r="D12" i="34"/>
  <c r="E11" i="34"/>
  <c r="D11" i="34"/>
  <c r="E10" i="34"/>
  <c r="D10" i="34"/>
  <c r="E9" i="34"/>
  <c r="D9" i="34"/>
  <c r="E8" i="34"/>
  <c r="D8" i="34"/>
  <c r="E7" i="34"/>
  <c r="D7" i="34"/>
  <c r="E6" i="34"/>
  <c r="D6" i="34"/>
  <c r="E5" i="34"/>
  <c r="D5" i="34"/>
  <c r="G36" i="21" l="1"/>
  <c r="F36" i="21"/>
  <c r="E36" i="21"/>
  <c r="D36" i="21"/>
  <c r="C36" i="21"/>
  <c r="B36" i="21"/>
  <c r="G35" i="21"/>
  <c r="G38" i="21" s="1"/>
  <c r="F35" i="21"/>
  <c r="F38" i="21" s="1"/>
  <c r="E35" i="21"/>
  <c r="D35" i="21"/>
  <c r="C35" i="21"/>
  <c r="B35" i="21"/>
  <c r="G34" i="21"/>
  <c r="F34" i="21"/>
  <c r="E34" i="21"/>
  <c r="D34" i="21"/>
  <c r="D38" i="21" s="1"/>
  <c r="C34" i="21"/>
  <c r="B34" i="21"/>
  <c r="G29" i="21"/>
  <c r="F29" i="21"/>
  <c r="E29" i="21"/>
  <c r="D29" i="21"/>
  <c r="C29" i="21"/>
  <c r="B29" i="21"/>
  <c r="G28" i="21"/>
  <c r="F28" i="21"/>
  <c r="E28" i="21"/>
  <c r="D28" i="21"/>
  <c r="C28" i="21"/>
  <c r="B28" i="21"/>
  <c r="G27" i="21"/>
  <c r="F27" i="21"/>
  <c r="F30" i="21" s="1"/>
  <c r="E27" i="21"/>
  <c r="D27" i="21"/>
  <c r="C27" i="21"/>
  <c r="B27" i="21"/>
  <c r="G24" i="21"/>
  <c r="F24" i="21"/>
  <c r="E24" i="21"/>
  <c r="D24" i="21"/>
  <c r="C24" i="21"/>
  <c r="B24" i="21"/>
  <c r="G23" i="21"/>
  <c r="F23" i="21"/>
  <c r="E23" i="21"/>
  <c r="D23" i="21"/>
  <c r="C23" i="21"/>
  <c r="B23" i="21"/>
  <c r="I22" i="21"/>
  <c r="H22" i="21"/>
  <c r="I21" i="21"/>
  <c r="H21" i="21"/>
  <c r="I20" i="21"/>
  <c r="H20" i="21"/>
  <c r="G17" i="21"/>
  <c r="F17" i="21"/>
  <c r="E17" i="21"/>
  <c r="D17" i="21"/>
  <c r="C17" i="21"/>
  <c r="B17" i="21"/>
  <c r="G16" i="21"/>
  <c r="F16" i="21"/>
  <c r="E16" i="21"/>
  <c r="D16" i="21"/>
  <c r="C16" i="21"/>
  <c r="B16" i="21"/>
  <c r="I15" i="21"/>
  <c r="H15" i="21"/>
  <c r="I14" i="21"/>
  <c r="H14" i="21"/>
  <c r="I13" i="21"/>
  <c r="H13" i="21"/>
  <c r="G10" i="21"/>
  <c r="F10" i="21"/>
  <c r="E10" i="21"/>
  <c r="D10" i="21"/>
  <c r="C10" i="21"/>
  <c r="B10" i="21"/>
  <c r="G9" i="21"/>
  <c r="F9" i="21"/>
  <c r="E9" i="21"/>
  <c r="D9" i="21"/>
  <c r="C9" i="21"/>
  <c r="B9" i="21"/>
  <c r="I8" i="21"/>
  <c r="H8" i="21"/>
  <c r="I7" i="21"/>
  <c r="H7" i="21"/>
  <c r="I6" i="21"/>
  <c r="H6" i="21"/>
  <c r="D31" i="21" l="1"/>
  <c r="C38" i="21"/>
  <c r="E31" i="21"/>
  <c r="C30" i="21"/>
  <c r="B30" i="21"/>
  <c r="H34" i="21"/>
  <c r="D30" i="21"/>
  <c r="B31" i="21"/>
  <c r="F31" i="21"/>
  <c r="B37" i="21"/>
  <c r="E30" i="21"/>
  <c r="I27" i="21"/>
  <c r="I29" i="21"/>
  <c r="C31" i="21"/>
  <c r="G31" i="21"/>
  <c r="I34" i="21"/>
  <c r="I36" i="21"/>
  <c r="E38" i="21"/>
  <c r="I35" i="21"/>
  <c r="D37" i="21"/>
  <c r="H29" i="21"/>
  <c r="C37" i="21"/>
  <c r="G37" i="21"/>
  <c r="H28" i="21"/>
  <c r="H36" i="21"/>
  <c r="E37" i="21"/>
  <c r="B38" i="21"/>
  <c r="H27" i="21"/>
  <c r="I28" i="21"/>
  <c r="G30" i="21"/>
  <c r="H35" i="21"/>
  <c r="F37" i="21"/>
  <c r="X17" i="19" l="1"/>
  <c r="T17" i="19"/>
  <c r="P17" i="19"/>
  <c r="L17" i="19"/>
  <c r="H17" i="19"/>
  <c r="D17" i="19"/>
  <c r="X16" i="19"/>
  <c r="T16" i="19"/>
  <c r="P16" i="19"/>
  <c r="L16" i="19"/>
  <c r="H16" i="19"/>
  <c r="D16" i="19"/>
  <c r="X15" i="19"/>
  <c r="T15" i="19"/>
  <c r="P15" i="19"/>
  <c r="L15" i="19"/>
  <c r="H15" i="19"/>
  <c r="D15" i="19"/>
  <c r="X14" i="19"/>
  <c r="T14" i="19"/>
  <c r="P14" i="19"/>
  <c r="L14" i="19"/>
  <c r="H14" i="19"/>
  <c r="D14" i="19"/>
  <c r="X13" i="19"/>
  <c r="T13" i="19"/>
  <c r="P13" i="19"/>
  <c r="L13" i="19"/>
  <c r="H13" i="19"/>
  <c r="D13" i="19"/>
  <c r="X12" i="19"/>
  <c r="T12" i="19"/>
  <c r="P12" i="19"/>
  <c r="L12" i="19"/>
  <c r="H12" i="19"/>
  <c r="D12" i="19"/>
  <c r="X11" i="19"/>
  <c r="T11" i="19"/>
  <c r="P11" i="19"/>
  <c r="L11" i="19"/>
  <c r="H11" i="19"/>
  <c r="D11" i="19"/>
  <c r="X10" i="19"/>
  <c r="T10" i="19"/>
  <c r="P10" i="19"/>
  <c r="L10" i="19"/>
  <c r="H10" i="19"/>
  <c r="D10" i="19"/>
  <c r="X9" i="19"/>
  <c r="T9" i="19"/>
  <c r="P9" i="19"/>
  <c r="L9" i="19"/>
  <c r="H9" i="19"/>
  <c r="D9" i="19"/>
  <c r="X8" i="19"/>
  <c r="T8" i="19"/>
  <c r="P8" i="19"/>
  <c r="L8" i="19"/>
  <c r="H8" i="19"/>
  <c r="D8" i="19"/>
  <c r="X7" i="19"/>
  <c r="T7" i="19"/>
  <c r="P7" i="19"/>
  <c r="L7" i="19"/>
  <c r="H7" i="19"/>
  <c r="D7" i="19"/>
  <c r="X6" i="19"/>
  <c r="T6" i="19"/>
  <c r="P6" i="19"/>
  <c r="L6" i="19"/>
  <c r="H6" i="19"/>
  <c r="D6" i="19"/>
  <c r="X5" i="19"/>
  <c r="T5" i="19"/>
  <c r="P5" i="19"/>
  <c r="L5" i="19"/>
  <c r="H5" i="19"/>
  <c r="D5" i="19"/>
  <c r="A1" i="16" l="1"/>
  <c r="G19" i="3"/>
  <c r="F19" i="3"/>
  <c r="E19" i="3"/>
  <c r="G17" i="3"/>
  <c r="F17" i="3"/>
  <c r="E17" i="3"/>
  <c r="G16" i="3"/>
  <c r="F16" i="3"/>
  <c r="E16" i="3"/>
  <c r="G15" i="3"/>
  <c r="F15" i="3"/>
  <c r="E15" i="3"/>
  <c r="G14" i="3"/>
  <c r="F14" i="3"/>
  <c r="E14" i="3"/>
  <c r="G13" i="3"/>
  <c r="F13" i="3"/>
  <c r="E13" i="3"/>
  <c r="G11" i="3"/>
  <c r="F11" i="3"/>
  <c r="E11" i="3"/>
  <c r="G10" i="3"/>
  <c r="F10" i="3"/>
  <c r="E10" i="3"/>
  <c r="G9" i="3"/>
  <c r="F9" i="3"/>
  <c r="E9" i="3"/>
  <c r="G8" i="3"/>
  <c r="F8" i="3"/>
  <c r="E8" i="3"/>
  <c r="G7" i="3"/>
  <c r="F7" i="3"/>
  <c r="E7" i="3"/>
  <c r="D26" i="1"/>
  <c r="C26" i="1"/>
  <c r="D25" i="1"/>
  <c r="F25" i="1" s="1"/>
  <c r="C25" i="1"/>
  <c r="D23" i="1"/>
  <c r="F23" i="1" s="1"/>
  <c r="C23" i="1"/>
  <c r="D21" i="1"/>
  <c r="D17" i="1"/>
  <c r="D22" i="1" s="1"/>
  <c r="C17" i="1"/>
  <c r="C21" i="1" s="1"/>
  <c r="D15" i="1"/>
  <c r="F15" i="1" s="1"/>
  <c r="C15" i="1"/>
  <c r="D14" i="1"/>
  <c r="C14" i="1"/>
  <c r="F13" i="1"/>
  <c r="F12" i="1"/>
  <c r="F11" i="1"/>
  <c r="F10" i="1"/>
  <c r="F8" i="1"/>
  <c r="F26" i="1" l="1"/>
  <c r="F21" i="1"/>
  <c r="C24" i="1"/>
  <c r="D24" i="1"/>
  <c r="F24" i="1" s="1"/>
  <c r="F17" i="1"/>
  <c r="C22" i="1"/>
  <c r="F22" i="1" s="1"/>
</calcChain>
</file>

<file path=xl/sharedStrings.xml><?xml version="1.0" encoding="utf-8"?>
<sst xmlns="http://schemas.openxmlformats.org/spreadsheetml/2006/main" count="562" uniqueCount="381">
  <si>
    <t>Tab. 1.16 - Contabilità agro-alimentare nazionale</t>
  </si>
  <si>
    <t xml:space="preserve"> </t>
  </si>
  <si>
    <t>Var. %</t>
  </si>
  <si>
    <t>2021/20</t>
  </si>
  <si>
    <t>milioni di euro correnti</t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</si>
  <si>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</si>
  <si>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</si>
  <si>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</si>
  <si>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</si>
  <si>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</si>
  <si>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</si>
  <si>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</si>
  <si>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</si>
  <si>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</si>
  <si>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-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</si>
  <si>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</si>
  <si>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</si>
  <si>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</si>
  <si>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</si>
  <si>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</si>
  <si>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</si>
  <si>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</si>
  <si>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</si>
  <si>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</si>
  <si>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</si>
  <si>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</si>
  <si>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</si>
  <si>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</si>
  <si>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</si>
  <si>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</si>
  <si>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</si>
  <si>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</si>
  <si>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t>Fonte: elaborazioni CREA su dati ISTAT.</t>
  </si>
  <si>
    <t>Area</t>
  </si>
  <si>
    <t>Export</t>
  </si>
  <si>
    <t>Import</t>
  </si>
  <si>
    <t>UE 28</t>
  </si>
  <si>
    <t>Altri Europei
(no Med.)</t>
  </si>
  <si>
    <t>PTM Europei</t>
  </si>
  <si>
    <t>PTM Asiatici</t>
  </si>
  <si>
    <t>PTM Africani</t>
  </si>
  <si>
    <t>Nord America</t>
  </si>
  <si>
    <t>Centro America</t>
  </si>
  <si>
    <t>Sud America</t>
  </si>
  <si>
    <t>Asia (no Med.)</t>
  </si>
  <si>
    <t>Africa (no Med.)</t>
  </si>
  <si>
    <t>Oceania</t>
  </si>
  <si>
    <t>Totali diversi</t>
  </si>
  <si>
    <t>FIG. 1.7 - LE AREE DI SCAMBIO DEI PRODOTTI AGRO-ALIMENTARI - 2021</t>
  </si>
  <si>
    <t>Var. % 2021/20</t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</si>
  <si>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</si>
  <si>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</si>
  <si>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</si>
  <si>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</si>
  <si>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</si>
  <si>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</si>
  <si>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</si>
  <si>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</si>
  <si>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</si>
  <si>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</si>
  <si>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</si>
  <si>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</si>
  <si>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</si>
  <si>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</si>
  <si>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</si>
  <si>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</si>
  <si>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</si>
  <si>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Altri prodotti Agro-alimentari</t>
  </si>
  <si>
    <t xml:space="preserve">Vino confezionato </t>
  </si>
  <si>
    <t xml:space="preserve">Pasta </t>
  </si>
  <si>
    <t xml:space="preserve">Prodotti da forno </t>
  </si>
  <si>
    <t xml:space="preserve">Frutta fresca </t>
  </si>
  <si>
    <t xml:space="preserve">Formaggi </t>
  </si>
  <si>
    <t xml:space="preserve">Pomodoro trasformato </t>
  </si>
  <si>
    <t xml:space="preserve">Prodotti dolc. a base di cacao  </t>
  </si>
  <si>
    <t xml:space="preserve">Salumi </t>
  </si>
  <si>
    <t xml:space="preserve">Caffè </t>
  </si>
  <si>
    <t xml:space="preserve">Olio di oliva </t>
  </si>
  <si>
    <t>Altri prodotti del Made in Italy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</si>
  <si>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Il valore percentuale si riferisce al peso del comparto sul totale delle esportazioni agro-alimentari del Made in Italy.</t>
    </r>
  </si>
  <si>
    <t>Fig. 1.5 - Composizione della catena del valore del sistema agroalimentare completo al 2020 e al 2021 e nel triennio 2017-2019</t>
  </si>
  <si>
    <t xml:space="preserve"> 2017-2019</t>
  </si>
  <si>
    <t>Agricoltura, caccia e pesca</t>
  </si>
  <si>
    <t>Industria alimentare, bevande e tabacco</t>
  </si>
  <si>
    <t>Intermediazione e commercio all'ingrosso prodotti alimentari</t>
  </si>
  <si>
    <t>Commercio al dettaglio prodotti alimentari</t>
  </si>
  <si>
    <t>Ristorazione</t>
  </si>
  <si>
    <t>Totale</t>
  </si>
  <si>
    <t>2021/2020 (%)</t>
  </si>
  <si>
    <t>2021/2019 (%)</t>
  </si>
  <si>
    <t>totale</t>
  </si>
  <si>
    <t>* non altrimenti classificati</t>
  </si>
  <si>
    <t>Fonte: elaborazioni Crea su dati Istat</t>
  </si>
  <si>
    <t>CAPITOLO DI SPESA</t>
  </si>
  <si>
    <t>Nord-ovest</t>
  </si>
  <si>
    <t>Nord-est</t>
  </si>
  <si>
    <t>Centro</t>
  </si>
  <si>
    <t>Sud</t>
  </si>
  <si>
    <t>Isole</t>
  </si>
  <si>
    <t>Italia</t>
  </si>
  <si>
    <t>var% 2021/20</t>
  </si>
  <si>
    <t>Pane e cereali</t>
  </si>
  <si>
    <t>Carni</t>
  </si>
  <si>
    <t>Pesci e prodotti ittici</t>
  </si>
  <si>
    <t>Latte, formaggi e uova</t>
  </si>
  <si>
    <t>Oli e grassi</t>
  </si>
  <si>
    <t>Frutta</t>
  </si>
  <si>
    <t>Vegetali</t>
  </si>
  <si>
    <t>Zucchero, confetture, miele, cioccolato e dolciumi</t>
  </si>
  <si>
    <t>Piatti pronti e altre preparazioni alimentari (prodotti alimentari  n.a.c.*)</t>
  </si>
  <si>
    <t>Caffè, tè e cacao</t>
  </si>
  <si>
    <t>Acque minerali, bevande analcoliche, succhi di frutta e verdura</t>
  </si>
  <si>
    <t>Spesa media mensile Prodotti alimentari e bevande analcoliche</t>
  </si>
  <si>
    <t>SPESA MEDIA MENSILE</t>
  </si>
  <si>
    <t>Variazione % spesa media mensile per circoscrizione 2021</t>
  </si>
  <si>
    <t>(a) La somma dei capitoli di spesa può differire da 100 per via degli arrotondamenti.</t>
  </si>
  <si>
    <t>* Prodotti alimentari non altrove classificati, includono sale, spezie, condimenti e alimenti per bambini.</t>
  </si>
  <si>
    <t>Var. % 2021/2020</t>
  </si>
  <si>
    <t>Var.% 2021/2010</t>
  </si>
  <si>
    <t xml:space="preserve"> Valore aggiunto in valori correnti (milioni di euro)</t>
  </si>
  <si>
    <t>Industrie alimentari, delle bevande e del tabacco</t>
  </si>
  <si>
    <t>Manifatturiero</t>
  </si>
  <si>
    <t>Economia</t>
  </si>
  <si>
    <t xml:space="preserve"> Valore aggiunto in valori concatenati (milioni di euro, anno di riferimento 2015)</t>
  </si>
  <si>
    <t>Unità di lavoro (migliaia)</t>
  </si>
  <si>
    <t>Produttività (VA valori correnti/Unità di lavoro) (migliaia di euro)</t>
  </si>
  <si>
    <t>Produttività (VA valori costanti/Unità di lavoro) (migliaia di euro)</t>
  </si>
  <si>
    <t>Fonte: elaborazioni su dati Istat</t>
  </si>
  <si>
    <t>VA</t>
  </si>
  <si>
    <t>Ula</t>
  </si>
  <si>
    <t xml:space="preserve">Produttività </t>
  </si>
  <si>
    <t>Industria manifatturiera</t>
  </si>
  <si>
    <t>Totale economia</t>
  </si>
  <si>
    <t>2021/2020</t>
  </si>
  <si>
    <t>2020/2019</t>
  </si>
  <si>
    <t>2021/2019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</si>
  <si>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</si>
  <si>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</si>
  <si>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</si>
  <si>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</si>
  <si>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</si>
  <si>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</si>
  <si>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</si>
  <si>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>Produzione di altri prodotti alimentari</t>
  </si>
  <si>
    <t>Produzione di prodotti per l'alimentazione degli animali</t>
  </si>
  <si>
    <t>Distillazione, rettifica e miscelatura degli alcolici</t>
  </si>
  <si>
    <t>Produzione di vini da uve</t>
  </si>
  <si>
    <t>Produzione di birra</t>
  </si>
  <si>
    <t xml:space="preserve">Bibite analcoliche e  acque minerali </t>
  </si>
  <si>
    <t>INDUSTRIE ALIMENTARI, DELLE BEVANDE E DEL TABACCO</t>
  </si>
  <si>
    <t>ATTIVITA' MANIFATTURIERE</t>
  </si>
  <si>
    <t>1. Dati corretti per effetti di calendario</t>
  </si>
  <si>
    <t>Manif. Totale</t>
  </si>
  <si>
    <t>Manif. Nazionale</t>
  </si>
  <si>
    <t>Manif. Estero</t>
  </si>
  <si>
    <t>Alim. Totale</t>
  </si>
  <si>
    <t>Alim. Nazionale</t>
  </si>
  <si>
    <t>Alim. Estero</t>
  </si>
  <si>
    <t>Bevande Totale</t>
  </si>
  <si>
    <t>Bevande nazionale</t>
  </si>
  <si>
    <t>Bevande Estero</t>
  </si>
  <si>
    <t>Fonte: nostre elaborazioni su dati Istat</t>
  </si>
  <si>
    <t>Valore aggiunto (milioni di euro)</t>
  </si>
  <si>
    <t>Dipendenti (n.)</t>
  </si>
  <si>
    <t>Va/dipendente (migliaia di euro)</t>
  </si>
  <si>
    <t>Parmalat</t>
  </si>
  <si>
    <t>Cremonini</t>
  </si>
  <si>
    <t>Barilla Holding</t>
  </si>
  <si>
    <t xml:space="preserve">Veronesi Holding </t>
  </si>
  <si>
    <t>Luigi Lavazza</t>
  </si>
  <si>
    <t>Gesco Consorzio Cooperativo</t>
  </si>
  <si>
    <t>Casillo Partecipazioni</t>
  </si>
  <si>
    <t>Ferrero Commerciale Italia</t>
  </si>
  <si>
    <t>Nestlè Italiana</t>
  </si>
  <si>
    <t>Gruppo Lactalis Italia</t>
  </si>
  <si>
    <t>Fonte: Mediobanca</t>
  </si>
  <si>
    <t>Fatturato</t>
  </si>
  <si>
    <t>Valore aggiunto</t>
  </si>
  <si>
    <t xml:space="preserve">Fatturato all'export </t>
  </si>
  <si>
    <t>Dipendenti  (numero)</t>
  </si>
  <si>
    <t>Valori assoluti (migliaia di euro)</t>
  </si>
  <si>
    <t>Caseario</t>
  </si>
  <si>
    <t>Conserviero</t>
  </si>
  <si>
    <t>Dolciario</t>
  </si>
  <si>
    <t>Alimentari diversi</t>
  </si>
  <si>
    <t>Bevande Alcoliche e analocooliche</t>
  </si>
  <si>
    <t>Variazione % 2021/2020</t>
  </si>
  <si>
    <t>Variazione % 2020/2019</t>
  </si>
  <si>
    <t>Variazione % 2021/2019</t>
  </si>
  <si>
    <t>Alimentare a controllo italiano</t>
  </si>
  <si>
    <t>Alimentare italiano a controllo estero</t>
  </si>
  <si>
    <t>Fonte: elaborazioni su dati ISTAT</t>
  </si>
  <si>
    <t>Valore aggiunto della branca agricoltura</t>
  </si>
  <si>
    <t xml:space="preserve"> - energia motrice</t>
  </si>
  <si>
    <t xml:space="preserve"> - mangimi</t>
  </si>
  <si>
    <t xml:space="preserve"> - concimi</t>
  </si>
  <si>
    <t>Consumi intermedi (compreso sifim)</t>
  </si>
  <si>
    <t>Produzione della branca agricoltura</t>
  </si>
  <si>
    <t>Attivita' di supporto all'agricoltura</t>
  </si>
  <si>
    <t>Allevamenti zootecnici</t>
  </si>
  <si>
    <t>Coltivazioni agricole</t>
  </si>
  <si>
    <t>(N.I. 2015=100)</t>
  </si>
  <si>
    <t>Coltivazioni/Energia</t>
  </si>
  <si>
    <t>Coltivazioni/Concimi</t>
  </si>
  <si>
    <t>Allevamenti/Mangimi</t>
  </si>
  <si>
    <t>Produzione/Consumi</t>
  </si>
  <si>
    <t>Fonte: ISTAT e Banca d'Italia.</t>
  </si>
  <si>
    <r>
      <t>3</t>
    </r>
    <r>
      <rPr>
        <sz val="10"/>
        <rFont val="Calibri"/>
        <family val="2"/>
        <scheme val="minor"/>
      </rPr>
      <t xml:space="preserve"> Indice nazionale dei prezzi al consumo, base 2015</t>
    </r>
  </si>
  <si>
    <r>
      <t>2</t>
    </r>
    <r>
      <rPr>
        <sz val="10"/>
        <rFont val="Calibri"/>
        <family val="2"/>
        <scheme val="minor"/>
      </rPr>
      <t xml:space="preserve"> In termini di unità di lavoro</t>
    </r>
  </si>
  <si>
    <r>
      <t>1</t>
    </r>
    <r>
      <rPr>
        <sz val="10"/>
        <rFont val="Calibri"/>
        <family val="2"/>
        <scheme val="minor"/>
      </rPr>
      <t>Ai prezzi di base (valori correnti)</t>
    </r>
  </si>
  <si>
    <t xml:space="preserve"> - beni alimentari e bevande analcoliche</t>
  </si>
  <si>
    <t xml:space="preserve"> - totale (intera collettività nazionale)</t>
  </si>
  <si>
    <r>
      <t xml:space="preserve">Variazione % dell'indice dei prezzi al consumo </t>
    </r>
    <r>
      <rPr>
        <b/>
        <vertAlign val="superscript"/>
        <sz val="10"/>
        <rFont val="Calibri"/>
        <family val="2"/>
        <scheme val="minor"/>
      </rPr>
      <t>3</t>
    </r>
  </si>
  <si>
    <t xml:space="preserve"> - industrie alimentari delle bevande e del tabacco</t>
  </si>
  <si>
    <t xml:space="preserve"> - agricoltura</t>
  </si>
  <si>
    <t>Valore aggiunto al costo dei fattori per unità di lavoro (euro)</t>
  </si>
  <si>
    <r>
      <t>Peso % dell'occupazione agricola sul totale</t>
    </r>
    <r>
      <rPr>
        <b/>
        <vertAlign val="superscript"/>
        <sz val="10"/>
        <rFont val="Calibri"/>
        <family val="2"/>
        <scheme val="minor"/>
      </rPr>
      <t>2</t>
    </r>
  </si>
  <si>
    <r>
      <t>Peso % dell'agricoltura sul valore aggiunto complessivo</t>
    </r>
    <r>
      <rPr>
        <b/>
        <vertAlign val="superscript"/>
        <sz val="10"/>
        <rFont val="Calibri"/>
        <family val="2"/>
        <scheme val="minor"/>
      </rPr>
      <t>1</t>
    </r>
  </si>
  <si>
    <t>Fonte: ISTAT.</t>
  </si>
  <si>
    <t xml:space="preserve">      coltivazioni e degli allevamenti (per esempio da imprese commerciali) che vengono evidenziati con il segno (-).</t>
  </si>
  <si>
    <t xml:space="preserve">      trasformazione del latte, frutta e carne, evidenziata con il segno (+) e sia quella esercitata da altre branche d'attività economiche nell'ambito delle </t>
  </si>
  <si>
    <t>Valore aggiunto della branca agricoltura, silvicoltura e pesca</t>
  </si>
  <si>
    <t>Consumi intermedi (compreso Sifim)</t>
  </si>
  <si>
    <t>Produzione della branca agricoltura, silvicoltura e pesca</t>
  </si>
  <si>
    <t>Agricoltura, silvicoltura e pesca</t>
  </si>
  <si>
    <t>Valore aggiunto della branca pesca</t>
  </si>
  <si>
    <t>Produzione della branca pesca</t>
  </si>
  <si>
    <t>Produzione di beni e servizi della pesca</t>
  </si>
  <si>
    <t>Pesca</t>
  </si>
  <si>
    <t>Valore aggiunto della branca silvicoltura</t>
  </si>
  <si>
    <t>Produzione della branca silvicoltura</t>
  </si>
  <si>
    <t>Produzione di beni e servizi della silvicoltura</t>
  </si>
  <si>
    <t>Silvicoltura</t>
  </si>
  <si>
    <t xml:space="preserve">Produzione di beni e servizi dell'agricoltura </t>
  </si>
  <si>
    <t>Agricoltura</t>
  </si>
  <si>
    <t>var. % 2021/20</t>
  </si>
  <si>
    <t>Valori concatenati (2015)</t>
  </si>
  <si>
    <t>Valori correnti</t>
  </si>
  <si>
    <t>(milioni di euro)</t>
  </si>
  <si>
    <t xml:space="preserve">       </t>
  </si>
  <si>
    <t>VALORE AGGIUNTO DELLA BRANCA AGRICOLTURA</t>
  </si>
  <si>
    <t>CONSUMI INTERMEDI (compreso Sifim)</t>
  </si>
  <si>
    <t>PRODUZIONE DELLA BRANCA AGRICOLTURA</t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</si>
  <si>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4</t>
    </r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</si>
  <si>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4</t>
    </r>
  </si>
  <si>
    <t>Produzione di beni e servizi</t>
  </si>
  <si>
    <r>
      <t xml:space="preserve">ATTIVITA' DI SUPPORTO ALL'AGRICOLTURA </t>
    </r>
    <r>
      <rPr>
        <vertAlign val="superscript"/>
        <sz val="10"/>
        <rFont val="Calibri"/>
        <family val="2"/>
        <scheme val="minor"/>
      </rPr>
      <t>3</t>
    </r>
  </si>
  <si>
    <t>Prodotti zootecnici non alimentari</t>
  </si>
  <si>
    <t>Prodotti zootecnici alimentari</t>
  </si>
  <si>
    <t>ALLEVAMENTI ZOOTECNICI</t>
  </si>
  <si>
    <t>Coltivazioni legnose</t>
  </si>
  <si>
    <t>Coltivazioni foraggere</t>
  </si>
  <si>
    <t>Coltivazioni erbacee</t>
  </si>
  <si>
    <t>COLTIVAZIONI AGRICOLE</t>
  </si>
  <si>
    <t>distribuz. % su tot. branca</t>
  </si>
  <si>
    <t>Quota % 2021 su UE-27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</si>
  <si>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</si>
  <si>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</si>
  <si>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</si>
  <si>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</si>
  <si>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</si>
  <si>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</si>
  <si>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</si>
  <si>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</si>
  <si>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</si>
  <si>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</si>
  <si>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</si>
  <si>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</si>
  <si>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</si>
  <si>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</si>
  <si>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</si>
  <si>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</si>
  <si>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</si>
  <si>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</si>
  <si>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</si>
  <si>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</si>
  <si>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</si>
  <si>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</si>
  <si>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</si>
  <si>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</si>
  <si>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</si>
  <si>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</si>
  <si>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EU-27</t>
  </si>
  <si>
    <t>Fonte: Eurostat</t>
  </si>
  <si>
    <t>Cereali</t>
  </si>
  <si>
    <t>Semi oleosi</t>
  </si>
  <si>
    <t>Barbabietola da zucchero</t>
  </si>
  <si>
    <t>Ortaggi</t>
  </si>
  <si>
    <t>Patate</t>
  </si>
  <si>
    <t>Vino</t>
  </si>
  <si>
    <t>Olio d'oliva</t>
  </si>
  <si>
    <t>Produzione vegetale</t>
  </si>
  <si>
    <t>Bovini</t>
  </si>
  <si>
    <t>Suini</t>
  </si>
  <si>
    <t>Ovicaprini</t>
  </si>
  <si>
    <t>Pollame</t>
  </si>
  <si>
    <t>Latte</t>
  </si>
  <si>
    <t>Uova</t>
  </si>
  <si>
    <t>Produzione animale</t>
  </si>
  <si>
    <t>Produzione dell'agricoltura</t>
  </si>
  <si>
    <t>Valore aggiunto ai prezzi reali (milioni di euro costanti 2010=100)</t>
  </si>
  <si>
    <t>ULA (000)</t>
  </si>
  <si>
    <r>
      <t>Indicatore A</t>
    </r>
    <r>
      <rPr>
        <vertAlign val="superscript"/>
        <sz val="10"/>
        <color theme="1"/>
        <rFont val="Calibri"/>
        <family val="2"/>
        <scheme val="minor"/>
      </rPr>
      <t>2</t>
    </r>
  </si>
  <si>
    <t>UE-27</t>
  </si>
  <si>
    <r>
      <t>1</t>
    </r>
    <r>
      <rPr>
        <sz val="10"/>
        <color theme="1"/>
        <rFont val="Calibri"/>
        <family val="2"/>
        <scheme val="minor"/>
      </rPr>
      <t>Valore aggiunto netto è dato dalla differenza tra: valore della produzione - (consumi intermedi + ammortamento).</t>
    </r>
  </si>
  <si>
    <r>
      <t>2</t>
    </r>
    <r>
      <rPr>
        <sz val="10"/>
        <color theme="1"/>
        <rFont val="Calibri"/>
        <family val="2"/>
        <scheme val="minor"/>
      </rPr>
      <t xml:space="preserve"> 2015 = 100.</t>
    </r>
  </si>
  <si>
    <r>
      <t>Totale produzione agro-alimentare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</t>
    </r>
  </si>
  <si>
    <r>
      <t>1</t>
    </r>
    <r>
      <rPr>
        <sz val="10"/>
        <rFont val="Calibri"/>
        <family val="2"/>
        <scheme val="minor"/>
      </rPr>
      <t xml:space="preserve"> A prezzi di base.</t>
    </r>
  </si>
  <si>
    <r>
      <t>FIG. 1.7 - Indice del fatturato dell'industria alimentare e manifatturiera (2015=100) (</t>
    </r>
    <r>
      <rPr>
        <i/>
        <sz val="10"/>
        <rFont val="Calibri"/>
        <family val="2"/>
        <scheme val="minor"/>
      </rPr>
      <t>dati corretti per effetto del calendario</t>
    </r>
    <r>
      <rPr>
        <sz val="10"/>
        <rFont val="Calibri"/>
        <family val="2"/>
        <scheme val="minor"/>
      </rPr>
      <t>)</t>
    </r>
  </si>
  <si>
    <r>
      <t>Tab. 1.6 - Produzione e valore aggiunto ai prezzi di base dell'agricoltura in Italia, per principali comparti</t>
    </r>
    <r>
      <rPr>
        <vertAlign val="superscript"/>
        <sz val="10"/>
        <rFont val="Calibri"/>
        <family val="2"/>
        <scheme val="minor"/>
      </rPr>
      <t>1</t>
    </r>
  </si>
  <si>
    <r>
      <t>Valori concatenati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(2015)</t>
    </r>
  </si>
  <si>
    <r>
      <t>1</t>
    </r>
    <r>
      <rPr>
        <sz val="10"/>
        <rFont val="Calibri"/>
        <family val="2"/>
        <scheme val="minor"/>
      </rPr>
      <t xml:space="preserve"> Per i valori regionali, cfr. Appendice statistica.</t>
    </r>
  </si>
  <si>
    <r>
      <t>2</t>
    </r>
    <r>
      <rPr>
        <sz val="10"/>
        <rFont val="Calibri"/>
        <family val="2"/>
        <scheme val="minor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</si>
  <si>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  <scheme val="minor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</si>
  <si>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</si>
  <si>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t>Tab. 1.5 -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  <scheme val="minor"/>
      </rPr>
      <t>1</t>
    </r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</si>
  <si>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2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</si>
  <si>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2</t>
    </r>
  </si>
  <si>
    <r>
      <t>2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</t>
    </r>
  </si>
  <si>
    <r>
      <t xml:space="preserve">Fig 1.8 - Struttura delle esportazioni di prodotti agro-alimentari del Made in Italy - 2021 </t>
    </r>
    <r>
      <rPr>
        <vertAlign val="superscript"/>
        <sz val="10"/>
        <color theme="1"/>
        <rFont val="Calibri"/>
        <family val="2"/>
        <scheme val="minor"/>
      </rPr>
      <t>1</t>
    </r>
  </si>
  <si>
    <t>Fig. 1.6 - Variazione del fatturato delle componenti del sistema agro-alimentare completo 2021/2020 (%) e 2021/2019 (%)</t>
  </si>
  <si>
    <t>Fig. 1.4 - Composizione della spesa media delle diverse tipologie di prodotti alimentari rispetto alla spesa media mensile complessiva - 2021</t>
  </si>
  <si>
    <t>Tab. 1.2 - Numeri indici della produzione agricola ai prezzi di base per i principali comparti nell'UE-27 (2015=100)</t>
  </si>
  <si>
    <t>Valore aggiunto netto al costo dei fattori per ULA</t>
  </si>
  <si>
    <t>Fig. 1.3 - Variazioni relative ai consumi alimentari per circoscrizione, 2021</t>
  </si>
  <si>
    <t>Tab. 1.15 - Spesa media mensile familiare per i prodotti alimentari e complessiva, per circoscrizione (valori in euro)</t>
  </si>
  <si>
    <t>Fonte: Eurostat.</t>
  </si>
  <si>
    <r>
      <t>Tab. 1.3 - Valore aggiunto netto reale</t>
    </r>
    <r>
      <rPr>
        <vertAlign val="superscript"/>
        <sz val="10"/>
        <color rgb="FF44546A"/>
        <rFont val="Calibri"/>
        <family val="2"/>
        <scheme val="minor"/>
      </rPr>
      <t>1</t>
    </r>
    <r>
      <rPr>
        <sz val="10"/>
        <color rgb="FF44546A"/>
        <rFont val="Calibri"/>
        <family val="2"/>
        <scheme val="minor"/>
      </rPr>
      <t xml:space="preserve"> dell'agricoltura ai prezzi di base, unità lavoro e indice del reddito reale agricolo per unità di lavoro nell'UE-27</t>
    </r>
  </si>
  <si>
    <t>Carne</t>
  </si>
  <si>
    <t>Pesce e frutti di mare</t>
  </si>
  <si>
    <t>Olii e grassi</t>
  </si>
  <si>
    <t>Zucchero, marmellata, miele, cioccolato e pasticceria</t>
  </si>
  <si>
    <t>Generi alimentari n.a.c.*</t>
  </si>
  <si>
    <t>Acque minerali, bevande gassate e succhi</t>
  </si>
  <si>
    <t>Alimentari e bevande non alcoliche</t>
  </si>
  <si>
    <t>Tab. 1.14 - Evoluzione dei consumi alimentari in Italia, per categorie (valori correnti, milioni di euro)</t>
  </si>
  <si>
    <t>Tab. 1.13 - Il valore della Bioeconomia in Italia</t>
  </si>
  <si>
    <t>Tab. 1.4 - L'agricoltura nel sistema economico nazionale</t>
  </si>
  <si>
    <t>Tab. 1.7 - Deflatori impliciti di prezzo cumulati in agricoltura</t>
  </si>
  <si>
    <t>Tab. 1.8 - Andamento della ragione di scambio in agricoltura</t>
  </si>
  <si>
    <t>Tab. 1.9 - Evoluzione del valore aggiunto al costo dei fattori, dell'occupazione e della produttività dell'industria alimentare, bevande e tabacco</t>
  </si>
  <si>
    <t>% IA/manifatturiero</t>
  </si>
  <si>
    <t>% IA/economia</t>
  </si>
  <si>
    <t>% IA/Tot Economia</t>
  </si>
  <si>
    <t>Fig. 1.1 - Variazione del valore aggiunto (al costo dei fattori), delle unità di lavoro e della produttività del lavoro nel periodo 2010-2021(%) (valori costanti)</t>
  </si>
  <si>
    <t>Industria delle bevande</t>
  </si>
  <si>
    <t>Industrie alimentari</t>
  </si>
  <si>
    <r>
      <t xml:space="preserve">Tab. 1.10 -Indice della produzione industriale 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 - (2015=100)</t>
    </r>
  </si>
  <si>
    <t xml:space="preserve">Settori produttivi </t>
  </si>
  <si>
    <t>Valore produzione (milioni euro)</t>
  </si>
  <si>
    <t>Peso %</t>
  </si>
  <si>
    <t>Occupazione 2021</t>
  </si>
  <si>
    <t>migliaia</t>
  </si>
  <si>
    <t>%</t>
  </si>
  <si>
    <t>Agricoltura, silvicoltura e pesca </t>
  </si>
  <si>
    <t>Alimentare, bevande e tabacco </t>
  </si>
  <si>
    <t>Chimica bio-based </t>
  </si>
  <si>
    <t>Farmaceutica bio-based </t>
  </si>
  <si>
    <t>Gomma e plastica bio-based </t>
  </si>
  <si>
    <t>Mobili bio-based </t>
  </si>
  <si>
    <t>Biocarburanti </t>
  </si>
  <si>
    <t>Gestione e recupero dei rifiuti biodegradabili </t>
  </si>
  <si>
    <t>Tessile bio-based e pelle</t>
  </si>
  <si>
    <t>Abbigliamento bio-based</t>
  </si>
  <si>
    <t>Concia e pelletteria/calzature bio-based</t>
  </si>
  <si>
    <t>Industria della carta e prodotti in carta </t>
  </si>
  <si>
    <t>Industria del legno e prodotti in legna</t>
  </si>
  <si>
    <t>Bioenergia</t>
  </si>
  <si>
    <t>Ciclo idrico</t>
  </si>
  <si>
    <t>Totale Bioeconomia </t>
  </si>
  <si>
    <t>Fonte: elaborazioni Intesa Sanpaolo su dati Eurostat e JRC.</t>
  </si>
  <si>
    <t>Tab. 1.11 - Le top 10 dell'alimentare italiano</t>
  </si>
  <si>
    <t>Var. % 2021/19</t>
  </si>
  <si>
    <t xml:space="preserve">- </t>
  </si>
  <si>
    <t>Fatturato (milioni di euro)</t>
  </si>
  <si>
    <t>Tab. 1.12 - Fatturato, valore aggiunto e dipendenti nelle società italiane del settore alimentare e delle bevande nel 2021</t>
  </si>
  <si>
    <t>Fonte: elaborazioni Crea su dati Mediobanca</t>
  </si>
  <si>
    <r>
      <t>Fig. 1.2 - Indice del fatturato dell'industria alimentare e manifatturiera (2015=100) (</t>
    </r>
    <r>
      <rPr>
        <i/>
        <sz val="10"/>
        <rFont val="Calibri"/>
        <family val="2"/>
        <scheme val="minor"/>
      </rPr>
      <t>dati corretti per effetto del calendario</t>
    </r>
    <r>
      <rPr>
        <sz val="10"/>
        <rFont val="Calibri"/>
        <family val="2"/>
        <scheme val="minor"/>
      </rPr>
      <t>)</t>
    </r>
  </si>
  <si>
    <t>Tab. 1.17 - Bilancia agro-alimentare per origine e destinazione: struttura per comparti - 2021</t>
  </si>
  <si>
    <t>1. La tabella non è confrontabile con quella delle edizioni precedentiper la differente natura dei dati impiegati.</t>
  </si>
  <si>
    <r>
      <t>Tab. 1.1 - Produzione ai prezzi al produttore dell'agricoltura nell'UE-27 per paese</t>
    </r>
    <r>
      <rPr>
        <vertAlign val="superscript"/>
        <sz val="10"/>
        <color rgb="FF44546A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</si>
</sst>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  <numFmt numFmtId="167" formatCode="_-* #,##0_-;\-* #,##0_-;_-* &quot;-&quot;??_-;_-@_-"/>
    <numFmt numFmtId="168" formatCode="0.0%"/>
    <numFmt numFmtId="169" formatCode="#,##0_ ;\-#,##0\ "/>
    <numFmt numFmtId="170" formatCode="#,##0;\-\ #,##0;_-\ &quot;- &quot;"/>
    <numFmt numFmtId="171" formatCode="* #,##0;\-\ #,##0;_*\ &quot;-&quot;;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 Narrow"/>
      <family val="2"/>
    </font>
    <font>
      <sz val="11"/>
      <color indexed="8"/>
      <name val="Calibri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44546A"/>
      <name val="Calibri"/>
      <family val="2"/>
      <scheme val="minor"/>
    </font>
    <font>
      <vertAlign val="superscript"/>
      <sz val="10"/>
      <color rgb="FF44546A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C4D8ED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2" fillId="0" borderId="0"/>
    <xf numFmtId="0" fontId="6" fillId="0" borderId="0"/>
    <xf numFmtId="0" fontId="1" fillId="0" borderId="0"/>
    <xf numFmtId="170" fontId="1" fillId="0" borderId="0" applyFont="0" applyFill="0" applyBorder="0" applyAlignment="0" applyProtection="0"/>
    <xf numFmtId="171" fontId="13" fillId="0" borderId="0"/>
    <xf numFmtId="0" fontId="14" fillId="0" borderId="0"/>
  </cellStyleXfs>
  <cellXfs count="265">
    <xf numFmtId="0" fontId="0" fillId="0" borderId="0" xfId="0"/>
    <xf numFmtId="0" fontId="4" fillId="0" borderId="0" xfId="0" applyFont="1"/>
    <xf numFmtId="0" fontId="7" fillId="0" borderId="0" xfId="2" applyFont="1"/>
    <xf numFmtId="43" fontId="7" fillId="0" borderId="0" xfId="1" applyFont="1" applyFill="1"/>
    <xf numFmtId="0" fontId="8" fillId="0" borderId="0" xfId="2" applyFont="1"/>
    <xf numFmtId="0" fontId="7" fillId="0" borderId="3" xfId="2" applyFont="1" applyBorder="1"/>
    <xf numFmtId="0" fontId="9" fillId="0" borderId="0" xfId="2" applyFont="1"/>
    <xf numFmtId="165" fontId="9" fillId="0" borderId="0" xfId="2" applyNumberFormat="1" applyFont="1"/>
    <xf numFmtId="0" fontId="7" fillId="0" borderId="0" xfId="2" applyFont="1" applyAlignment="1">
      <alignment horizontal="left"/>
    </xf>
    <xf numFmtId="3" fontId="7" fillId="0" borderId="0" xfId="2" applyNumberFormat="1" applyFont="1"/>
    <xf numFmtId="0" fontId="10" fillId="0" borderId="0" xfId="2" applyFont="1" applyAlignment="1">
      <alignment horizontal="left"/>
    </xf>
    <xf numFmtId="165" fontId="7" fillId="0" borderId="0" xfId="2" applyNumberFormat="1" applyFont="1"/>
    <xf numFmtId="167" fontId="7" fillId="0" borderId="0" xfId="1" applyNumberFormat="1" applyFont="1"/>
    <xf numFmtId="164" fontId="9" fillId="0" borderId="0" xfId="2" applyNumberFormat="1" applyFont="1"/>
    <xf numFmtId="170" fontId="7" fillId="0" borderId="0" xfId="6" applyFont="1" applyFill="1" applyBorder="1" applyAlignment="1">
      <alignment horizontal="left" wrapText="1"/>
    </xf>
    <xf numFmtId="0" fontId="7" fillId="0" borderId="2" xfId="2" applyFont="1" applyBorder="1"/>
    <xf numFmtId="0" fontId="12" fillId="0" borderId="0" xfId="2" applyFont="1"/>
    <xf numFmtId="0" fontId="10" fillId="0" borderId="0" xfId="2" applyFont="1"/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7" fillId="0" borderId="0" xfId="2" applyFont="1" applyAlignment="1">
      <alignment horizontal="left" vertical="center"/>
    </xf>
    <xf numFmtId="164" fontId="7" fillId="0" borderId="0" xfId="2" applyNumberFormat="1" applyFont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0" xfId="2" applyFont="1" applyAlignment="1">
      <alignment vertical="center"/>
    </xf>
    <xf numFmtId="0" fontId="7" fillId="0" borderId="3" xfId="2" applyFont="1" applyBorder="1" applyAlignment="1">
      <alignment horizontal="left" vertical="center"/>
    </xf>
    <xf numFmtId="164" fontId="7" fillId="0" borderId="3" xfId="2" applyNumberFormat="1" applyFont="1" applyBorder="1" applyAlignment="1">
      <alignment vertical="center"/>
    </xf>
    <xf numFmtId="0" fontId="7" fillId="0" borderId="3" xfId="2" applyFont="1" applyBorder="1" applyAlignment="1">
      <alignment vertical="center"/>
    </xf>
    <xf numFmtId="164" fontId="7" fillId="0" borderId="0" xfId="2" applyNumberFormat="1" applyFont="1"/>
    <xf numFmtId="0" fontId="7" fillId="0" borderId="0" xfId="2" applyFont="1" applyAlignment="1">
      <alignment horizontal="centerContinuous"/>
    </xf>
    <xf numFmtId="164" fontId="7" fillId="0" borderId="3" xfId="2" applyNumberFormat="1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164" fontId="7" fillId="0" borderId="3" xfId="2" applyNumberFormat="1" applyFont="1" applyBorder="1" applyAlignment="1">
      <alignment horizontal="center"/>
    </xf>
    <xf numFmtId="0" fontId="7" fillId="0" borderId="3" xfId="2" applyFont="1" applyBorder="1" applyAlignment="1">
      <alignment horizontal="center" wrapText="1"/>
    </xf>
    <xf numFmtId="0" fontId="7" fillId="0" borderId="0" xfId="2" applyFont="1" applyAlignment="1">
      <alignment horizontal="center" wrapText="1"/>
    </xf>
    <xf numFmtId="0" fontId="7" fillId="0" borderId="0" xfId="2" applyFont="1" applyAlignment="1">
      <alignment wrapText="1"/>
    </xf>
    <xf numFmtId="164" fontId="18" fillId="0" borderId="0" xfId="0" applyNumberFormat="1" applyFont="1"/>
    <xf numFmtId="165" fontId="19" fillId="0" borderId="0" xfId="0" applyNumberFormat="1" applyFont="1"/>
    <xf numFmtId="0" fontId="10" fillId="0" borderId="0" xfId="2" applyFont="1" applyAlignment="1">
      <alignment wrapText="1"/>
    </xf>
    <xf numFmtId="164" fontId="20" fillId="0" borderId="0" xfId="0" applyNumberFormat="1" applyFont="1"/>
    <xf numFmtId="164" fontId="10" fillId="0" borderId="0" xfId="2" applyNumberFormat="1" applyFont="1"/>
    <xf numFmtId="165" fontId="21" fillId="0" borderId="0" xfId="0" applyNumberFormat="1" applyFont="1"/>
    <xf numFmtId="164" fontId="22" fillId="0" borderId="0" xfId="2" applyNumberFormat="1" applyFont="1"/>
    <xf numFmtId="0" fontId="10" fillId="0" borderId="0" xfId="2" applyFont="1" applyAlignment="1">
      <alignment vertical="center"/>
    </xf>
    <xf numFmtId="0" fontId="18" fillId="0" borderId="0" xfId="2" applyFont="1"/>
    <xf numFmtId="0" fontId="19" fillId="0" borderId="0" xfId="0" applyFont="1"/>
    <xf numFmtId="1" fontId="21" fillId="0" borderId="0" xfId="0" applyNumberFormat="1" applyFont="1"/>
    <xf numFmtId="4" fontId="20" fillId="0" borderId="3" xfId="2" applyNumberFormat="1" applyFont="1" applyBorder="1" applyAlignment="1">
      <alignment vertical="center"/>
    </xf>
    <xf numFmtId="165" fontId="7" fillId="0" borderId="3" xfId="2" applyNumberFormat="1" applyFont="1" applyBorder="1" applyAlignment="1">
      <alignment vertical="center"/>
    </xf>
    <xf numFmtId="0" fontId="10" fillId="0" borderId="3" xfId="2" applyFont="1" applyBorder="1" applyAlignment="1">
      <alignment horizontal="right" vertical="center" wrapText="1"/>
    </xf>
    <xf numFmtId="164" fontId="7" fillId="0" borderId="0" xfId="2" applyNumberFormat="1" applyFont="1" applyAlignment="1">
      <alignment vertical="center"/>
    </xf>
    <xf numFmtId="0" fontId="18" fillId="0" borderId="0" xfId="0" applyFont="1"/>
    <xf numFmtId="164" fontId="18" fillId="0" borderId="0" xfId="3" applyNumberFormat="1" applyFont="1" applyAlignment="1">
      <alignment vertical="center"/>
    </xf>
    <xf numFmtId="0" fontId="10" fillId="0" borderId="0" xfId="2" applyFont="1" applyAlignment="1">
      <alignment horizontal="center"/>
    </xf>
    <xf numFmtId="0" fontId="7" fillId="0" borderId="1" xfId="2" applyFont="1" applyBorder="1"/>
    <xf numFmtId="0" fontId="7" fillId="0" borderId="1" xfId="2" applyFont="1" applyBorder="1" applyAlignment="1">
      <alignment horizontal="right"/>
    </xf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right"/>
    </xf>
    <xf numFmtId="0" fontId="7" fillId="0" borderId="3" xfId="2" applyFont="1" applyBorder="1" applyAlignment="1">
      <alignment horizontal="center"/>
    </xf>
    <xf numFmtId="0" fontId="7" fillId="0" borderId="0" xfId="2" applyFont="1" applyAlignment="1">
      <alignment horizontal="right"/>
    </xf>
    <xf numFmtId="0" fontId="7" fillId="0" borderId="0" xfId="2" quotePrefix="1" applyFont="1" applyAlignment="1">
      <alignment horizontal="right"/>
    </xf>
    <xf numFmtId="164" fontId="9" fillId="0" borderId="0" xfId="2" quotePrefix="1" applyNumberFormat="1" applyFont="1" applyAlignment="1">
      <alignment horizontal="right"/>
    </xf>
    <xf numFmtId="0" fontId="7" fillId="0" borderId="0" xfId="2" applyFont="1" applyAlignment="1">
      <alignment horizontal="center"/>
    </xf>
    <xf numFmtId="0" fontId="7" fillId="0" borderId="0" xfId="4" applyFont="1"/>
    <xf numFmtId="168" fontId="7" fillId="0" borderId="0" xfId="4" applyNumberFormat="1" applyFont="1"/>
    <xf numFmtId="0" fontId="7" fillId="0" borderId="0" xfId="4" applyFont="1" applyAlignment="1">
      <alignment horizontal="center"/>
    </xf>
    <xf numFmtId="165" fontId="7" fillId="0" borderId="0" xfId="4" applyNumberFormat="1" applyFont="1"/>
    <xf numFmtId="168" fontId="7" fillId="0" borderId="0" xfId="4" applyNumberFormat="1" applyFont="1" applyAlignment="1">
      <alignment horizontal="center"/>
    </xf>
    <xf numFmtId="164" fontId="4" fillId="0" borderId="0" xfId="0" applyNumberFormat="1" applyFont="1"/>
    <xf numFmtId="0" fontId="18" fillId="0" borderId="8" xfId="0" applyFont="1" applyBorder="1" applyAlignment="1">
      <alignment horizontal="left" wrapText="1"/>
    </xf>
    <xf numFmtId="165" fontId="4" fillId="0" borderId="0" xfId="0" applyNumberFormat="1" applyFont="1" applyAlignment="1">
      <alignment horizontal="right" vertical="center"/>
    </xf>
    <xf numFmtId="0" fontId="20" fillId="0" borderId="8" xfId="0" applyFont="1" applyBorder="1" applyAlignment="1">
      <alignment wrapText="1"/>
    </xf>
    <xf numFmtId="165" fontId="16" fillId="0" borderId="0" xfId="0" applyNumberFormat="1" applyFont="1" applyAlignment="1">
      <alignment horizontal="right" vertical="center"/>
    </xf>
    <xf numFmtId="0" fontId="10" fillId="0" borderId="9" xfId="0" applyFont="1" applyBorder="1" applyAlignment="1">
      <alignment vertical="center"/>
    </xf>
    <xf numFmtId="0" fontId="7" fillId="0" borderId="0" xfId="0" applyFont="1"/>
    <xf numFmtId="0" fontId="7" fillId="0" borderId="0" xfId="5" applyFont="1"/>
    <xf numFmtId="165" fontId="7" fillId="0" borderId="0" xfId="5" applyNumberFormat="1" applyFont="1"/>
    <xf numFmtId="1" fontId="7" fillId="0" borderId="0" xfId="5" applyNumberFormat="1" applyFont="1"/>
    <xf numFmtId="165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0" fontId="7" fillId="0" borderId="2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164" fontId="9" fillId="0" borderId="0" xfId="2" applyNumberFormat="1" applyFont="1" applyAlignment="1">
      <alignment horizontal="center"/>
    </xf>
    <xf numFmtId="4" fontId="7" fillId="0" borderId="0" xfId="2" applyNumberFormat="1" applyFont="1" applyAlignment="1">
      <alignment horizontal="center"/>
    </xf>
    <xf numFmtId="0" fontId="16" fillId="0" borderId="0" xfId="0" applyFont="1"/>
    <xf numFmtId="0" fontId="4" fillId="0" borderId="2" xfId="0" applyFont="1" applyBorder="1"/>
    <xf numFmtId="165" fontId="4" fillId="0" borderId="0" xfId="0" applyNumberFormat="1" applyFont="1"/>
    <xf numFmtId="0" fontId="4" fillId="0" borderId="3" xfId="0" applyFont="1" applyBorder="1"/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12" fillId="0" borderId="0" xfId="0" applyFont="1"/>
    <xf numFmtId="0" fontId="7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3" xfId="0" applyFont="1" applyBorder="1"/>
    <xf numFmtId="0" fontId="23" fillId="0" borderId="0" xfId="0" applyFont="1"/>
    <xf numFmtId="0" fontId="10" fillId="0" borderId="3" xfId="2" applyFont="1" applyBorder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7" fillId="0" borderId="0" xfId="2" quotePrefix="1" applyFont="1" applyAlignment="1">
      <alignment horizontal="left" vertical="center"/>
    </xf>
    <xf numFmtId="171" fontId="7" fillId="0" borderId="0" xfId="2" applyNumberFormat="1" applyFont="1" applyAlignment="1">
      <alignment vertical="center"/>
    </xf>
    <xf numFmtId="171" fontId="7" fillId="0" borderId="0" xfId="2" applyNumberFormat="1" applyFont="1"/>
    <xf numFmtId="171" fontId="9" fillId="0" borderId="0" xfId="7" applyFont="1"/>
    <xf numFmtId="165" fontId="9" fillId="0" borderId="0" xfId="7" applyNumberFormat="1" applyFont="1"/>
    <xf numFmtId="171" fontId="7" fillId="0" borderId="3" xfId="7" applyFont="1" applyBorder="1"/>
    <xf numFmtId="171" fontId="7" fillId="0" borderId="0" xfId="7" applyFont="1"/>
    <xf numFmtId="0" fontId="8" fillId="0" borderId="0" xfId="7" applyNumberFormat="1" applyFont="1" applyAlignment="1">
      <alignment wrapText="1"/>
    </xf>
    <xf numFmtId="171" fontId="10" fillId="0" borderId="0" xfId="2" applyNumberFormat="1" applyFont="1"/>
    <xf numFmtId="165" fontId="22" fillId="0" borderId="0" xfId="2" applyNumberFormat="1" applyFont="1"/>
    <xf numFmtId="165" fontId="22" fillId="0" borderId="0" xfId="7" applyNumberFormat="1" applyFont="1"/>
    <xf numFmtId="0" fontId="10" fillId="0" borderId="0" xfId="2" quotePrefix="1" applyFont="1" applyAlignment="1">
      <alignment horizontal="left"/>
    </xf>
    <xf numFmtId="171" fontId="10" fillId="0" borderId="0" xfId="7" applyFont="1"/>
    <xf numFmtId="0" fontId="10" fillId="0" borderId="0" xfId="2" quotePrefix="1" applyFont="1" applyAlignment="1">
      <alignment horizontal="left" wrapText="1"/>
    </xf>
    <xf numFmtId="0" fontId="8" fillId="0" borderId="0" xfId="7" applyNumberFormat="1" applyFont="1"/>
    <xf numFmtId="4" fontId="4" fillId="0" borderId="0" xfId="0" applyNumberFormat="1" applyFont="1"/>
    <xf numFmtId="3" fontId="4" fillId="0" borderId="0" xfId="0" applyNumberFormat="1" applyFont="1"/>
    <xf numFmtId="166" fontId="4" fillId="0" borderId="0" xfId="1" applyNumberFormat="1" applyFont="1"/>
    <xf numFmtId="167" fontId="4" fillId="0" borderId="0" xfId="0" applyNumberFormat="1" applyFont="1"/>
    <xf numFmtId="0" fontId="23" fillId="0" borderId="0" xfId="3" applyFont="1"/>
    <xf numFmtId="0" fontId="7" fillId="0" borderId="4" xfId="3" applyFont="1" applyBorder="1" applyAlignment="1">
      <alignment horizontal="left"/>
    </xf>
    <xf numFmtId="165" fontId="23" fillId="0" borderId="0" xfId="3" applyNumberFormat="1" applyFont="1"/>
    <xf numFmtId="0" fontId="24" fillId="0" borderId="0" xfId="3" applyFont="1"/>
    <xf numFmtId="0" fontId="7" fillId="0" borderId="5" xfId="4" applyFont="1" applyBorder="1"/>
    <xf numFmtId="0" fontId="10" fillId="3" borderId="5" xfId="4" applyFont="1" applyFill="1" applyBorder="1" applyAlignment="1">
      <alignment vertical="top" wrapText="1"/>
    </xf>
    <xf numFmtId="4" fontId="18" fillId="0" borderId="0" xfId="0" applyNumberFormat="1" applyFont="1" applyAlignment="1">
      <alignment horizontal="right" vertical="center" wrapText="1"/>
    </xf>
    <xf numFmtId="4" fontId="20" fillId="0" borderId="0" xfId="0" applyNumberFormat="1" applyFont="1" applyAlignment="1">
      <alignment horizontal="right" vertical="center" wrapText="1"/>
    </xf>
    <xf numFmtId="0" fontId="10" fillId="0" borderId="5" xfId="0" applyFont="1" applyBorder="1" applyAlignment="1">
      <alignment horizontal="right" wrapText="1"/>
    </xf>
    <xf numFmtId="0" fontId="7" fillId="0" borderId="5" xfId="0" applyFont="1" applyBorder="1" applyAlignment="1">
      <alignment horizontal="left" vertical="top" wrapText="1"/>
    </xf>
    <xf numFmtId="167" fontId="7" fillId="0" borderId="5" xfId="1" applyNumberFormat="1" applyFont="1" applyBorder="1" applyAlignment="1">
      <alignment horizontal="right"/>
    </xf>
    <xf numFmtId="169" fontId="10" fillId="0" borderId="5" xfId="0" applyNumberFormat="1" applyFont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0" fontId="10" fillId="0" borderId="11" xfId="2" applyFont="1" applyBorder="1" applyAlignment="1">
      <alignment vertical="top" wrapText="1"/>
    </xf>
    <xf numFmtId="2" fontId="16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horizontal="right"/>
    </xf>
    <xf numFmtId="0" fontId="7" fillId="0" borderId="12" xfId="2" applyFont="1" applyBorder="1" applyAlignment="1">
      <alignment vertical="top" wrapText="1"/>
    </xf>
    <xf numFmtId="2" fontId="4" fillId="0" borderId="0" xfId="0" applyNumberFormat="1" applyFont="1" applyAlignment="1">
      <alignment horizontal="right" vertical="center"/>
    </xf>
    <xf numFmtId="165" fontId="16" fillId="0" borderId="0" xfId="0" applyNumberFormat="1" applyFont="1"/>
    <xf numFmtId="2" fontId="7" fillId="0" borderId="0" xfId="0" applyNumberFormat="1" applyFont="1" applyAlignment="1">
      <alignment horizontal="right" vertical="center"/>
    </xf>
    <xf numFmtId="0" fontId="10" fillId="0" borderId="0" xfId="2" applyFont="1" applyAlignment="1">
      <alignment vertical="top" wrapText="1"/>
    </xf>
    <xf numFmtId="0" fontId="25" fillId="0" borderId="0" xfId="0" applyFont="1"/>
    <xf numFmtId="0" fontId="7" fillId="0" borderId="11" xfId="2" applyFont="1" applyBorder="1" applyAlignment="1">
      <alignment vertical="top" wrapText="1"/>
    </xf>
    <xf numFmtId="0" fontId="7" fillId="0" borderId="0" xfId="2" applyFont="1" applyAlignment="1">
      <alignment vertical="top" wrapText="1"/>
    </xf>
    <xf numFmtId="0" fontId="10" fillId="0" borderId="13" xfId="2" applyFont="1" applyBorder="1" applyAlignment="1">
      <alignment vertical="top" wrapText="1"/>
    </xf>
    <xf numFmtId="165" fontId="16" fillId="0" borderId="3" xfId="0" applyNumberFormat="1" applyFont="1" applyBorder="1" applyAlignment="1">
      <alignment horizontal="right" vertical="center"/>
    </xf>
    <xf numFmtId="0" fontId="7" fillId="0" borderId="0" xfId="8" applyFont="1"/>
    <xf numFmtId="0" fontId="10" fillId="0" borderId="0" xfId="8" applyFont="1"/>
    <xf numFmtId="171" fontId="10" fillId="0" borderId="0" xfId="0" applyNumberFormat="1" applyFont="1"/>
    <xf numFmtId="171" fontId="7" fillId="0" borderId="0" xfId="0" applyNumberFormat="1" applyFont="1"/>
    <xf numFmtId="0" fontId="26" fillId="0" borderId="0" xfId="0" applyFont="1" applyAlignment="1">
      <alignment vertical="center"/>
    </xf>
    <xf numFmtId="0" fontId="4" fillId="0" borderId="2" xfId="0" applyFont="1" applyBorder="1" applyAlignment="1">
      <alignment horizontal="center" wrapText="1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7" fillId="0" borderId="10" xfId="2" applyFont="1" applyBorder="1" applyAlignment="1">
      <alignment horizontal="center"/>
    </xf>
    <xf numFmtId="0" fontId="15" fillId="0" borderId="0" xfId="0" applyFont="1"/>
    <xf numFmtId="0" fontId="4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16" fillId="0" borderId="0" xfId="0" applyNumberFormat="1" applyFont="1" applyAlignment="1">
      <alignment horizontal="right" vertical="center"/>
    </xf>
    <xf numFmtId="164" fontId="16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right" vertical="center"/>
    </xf>
    <xf numFmtId="3" fontId="16" fillId="0" borderId="3" xfId="0" applyNumberFormat="1" applyFont="1" applyBorder="1" applyAlignment="1">
      <alignment vertical="center"/>
    </xf>
    <xf numFmtId="164" fontId="16" fillId="0" borderId="3" xfId="0" applyNumberFormat="1" applyFont="1" applyBorder="1" applyAlignment="1">
      <alignment vertical="center"/>
    </xf>
    <xf numFmtId="164" fontId="19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horizontal="right" vertical="center" wrapText="1"/>
    </xf>
    <xf numFmtId="4" fontId="21" fillId="0" borderId="0" xfId="0" applyNumberFormat="1" applyFont="1" applyAlignment="1">
      <alignment horizontal="right" vertical="center" wrapText="1"/>
    </xf>
    <xf numFmtId="165" fontId="15" fillId="0" borderId="0" xfId="0" applyNumberFormat="1" applyFont="1" applyAlignment="1">
      <alignment horizontal="right" vertical="center"/>
    </xf>
    <xf numFmtId="165" fontId="17" fillId="0" borderId="0" xfId="0" applyNumberFormat="1" applyFont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164" fontId="22" fillId="0" borderId="3" xfId="0" applyNumberFormat="1" applyFont="1" applyBorder="1" applyAlignment="1">
      <alignment horizontal="right" vertical="center" wrapText="1"/>
    </xf>
    <xf numFmtId="165" fontId="22" fillId="0" borderId="3" xfId="0" applyNumberFormat="1" applyFont="1" applyBorder="1" applyAlignment="1">
      <alignment horizontal="right" vertical="center"/>
    </xf>
    <xf numFmtId="0" fontId="4" fillId="0" borderId="9" xfId="0" applyFont="1" applyBorder="1"/>
    <xf numFmtId="167" fontId="7" fillId="0" borderId="5" xfId="1" applyNumberFormat="1" applyFont="1" applyFill="1" applyBorder="1" applyAlignment="1">
      <alignment horizontal="right"/>
    </xf>
    <xf numFmtId="0" fontId="7" fillId="0" borderId="14" xfId="0" applyFont="1" applyBorder="1" applyAlignment="1">
      <alignment horizontal="left" vertical="top" wrapText="1"/>
    </xf>
    <xf numFmtId="167" fontId="7" fillId="0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left" vertical="top" wrapText="1"/>
    </xf>
    <xf numFmtId="167" fontId="10" fillId="0" borderId="16" xfId="1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8" fillId="0" borderId="0" xfId="0" applyFont="1"/>
    <xf numFmtId="0" fontId="28" fillId="0" borderId="2" xfId="0" applyFont="1" applyBorder="1"/>
    <xf numFmtId="165" fontId="28" fillId="0" borderId="0" xfId="0" applyNumberFormat="1" applyFont="1"/>
    <xf numFmtId="0" fontId="28" fillId="0" borderId="3" xfId="0" applyFont="1" applyBorder="1"/>
    <xf numFmtId="165" fontId="28" fillId="0" borderId="3" xfId="0" applyNumberFormat="1" applyFont="1" applyBorder="1"/>
    <xf numFmtId="49" fontId="29" fillId="0" borderId="0" xfId="0" applyNumberFormat="1" applyFont="1" applyAlignment="1">
      <alignment horizontal="left" vertical="center"/>
    </xf>
    <xf numFmtId="165" fontId="29" fillId="0" borderId="0" xfId="0" applyNumberFormat="1" applyFont="1"/>
    <xf numFmtId="165" fontId="29" fillId="0" borderId="3" xfId="0" applyNumberFormat="1" applyFont="1" applyBorder="1"/>
    <xf numFmtId="0" fontId="7" fillId="0" borderId="10" xfId="2" applyFont="1" applyBorder="1"/>
    <xf numFmtId="0" fontId="7" fillId="0" borderId="10" xfId="2" applyFont="1" applyBorder="1" applyAlignment="1">
      <alignment horizontal="center" vertical="center" wrapText="1"/>
    </xf>
    <xf numFmtId="164" fontId="9" fillId="0" borderId="0" xfId="2" applyNumberFormat="1" applyFont="1" applyAlignment="1">
      <alignment horizontal="right"/>
    </xf>
    <xf numFmtId="0" fontId="10" fillId="0" borderId="17" xfId="2" applyFont="1" applyBorder="1" applyAlignment="1">
      <alignment vertical="top" wrapText="1"/>
    </xf>
    <xf numFmtId="0" fontId="4" fillId="0" borderId="8" xfId="2" applyFont="1" applyBorder="1" applyAlignment="1">
      <alignment horizontal="left"/>
    </xf>
    <xf numFmtId="0" fontId="16" fillId="0" borderId="8" xfId="2" applyFont="1" applyBorder="1" applyAlignment="1">
      <alignment horizontal="left"/>
    </xf>
    <xf numFmtId="0" fontId="4" fillId="0" borderId="0" xfId="2" applyFont="1" applyAlignment="1">
      <alignment horizontal="left"/>
    </xf>
    <xf numFmtId="3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3" fontId="4" fillId="0" borderId="3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5" fontId="15" fillId="0" borderId="0" xfId="0" applyNumberFormat="1" applyFont="1"/>
    <xf numFmtId="3" fontId="15" fillId="0" borderId="0" xfId="0" applyNumberFormat="1" applyFont="1"/>
    <xf numFmtId="165" fontId="15" fillId="0" borderId="3" xfId="0" applyNumberFormat="1" applyFont="1" applyBorder="1"/>
    <xf numFmtId="165" fontId="10" fillId="0" borderId="0" xfId="0" applyNumberFormat="1" applyFont="1" applyAlignment="1">
      <alignment horizontal="right"/>
    </xf>
    <xf numFmtId="1" fontId="7" fillId="0" borderId="0" xfId="2" applyNumberFormat="1" applyFont="1"/>
    <xf numFmtId="167" fontId="4" fillId="0" borderId="0" xfId="1" applyNumberFormat="1" applyFont="1"/>
    <xf numFmtId="167" fontId="4" fillId="0" borderId="0" xfId="1" quotePrefix="1" applyNumberFormat="1" applyFont="1" applyAlignment="1">
      <alignment horizontal="right"/>
    </xf>
    <xf numFmtId="167" fontId="16" fillId="0" borderId="0" xfId="1" applyNumberFormat="1" applyFont="1"/>
    <xf numFmtId="166" fontId="17" fillId="0" borderId="0" xfId="1" applyNumberFormat="1" applyFont="1"/>
    <xf numFmtId="0" fontId="17" fillId="0" borderId="0" xfId="0" applyFont="1"/>
    <xf numFmtId="166" fontId="15" fillId="0" borderId="0" xfId="1" applyNumberFormat="1" applyFont="1"/>
    <xf numFmtId="0" fontId="7" fillId="0" borderId="15" xfId="0" applyFont="1" applyBorder="1" applyAlignment="1">
      <alignment horizontal="right" vertical="top" wrapText="1"/>
    </xf>
    <xf numFmtId="0" fontId="7" fillId="0" borderId="15" xfId="0" applyFont="1" applyBorder="1" applyAlignment="1">
      <alignment horizontal="right" wrapText="1"/>
    </xf>
    <xf numFmtId="0" fontId="18" fillId="0" borderId="1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right" vertical="center" wrapText="1"/>
    </xf>
    <xf numFmtId="165" fontId="18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" fontId="7" fillId="0" borderId="0" xfId="4" applyNumberFormat="1" applyFont="1"/>
    <xf numFmtId="0" fontId="7" fillId="0" borderId="5" xfId="4" applyFont="1" applyBorder="1" applyAlignment="1">
      <alignment wrapText="1"/>
    </xf>
    <xf numFmtId="0" fontId="7" fillId="0" borderId="5" xfId="4" applyFont="1" applyBorder="1" applyAlignment="1">
      <alignment vertical="top" wrapText="1"/>
    </xf>
    <xf numFmtId="0" fontId="7" fillId="0" borderId="6" xfId="4" applyFont="1" applyBorder="1" applyAlignment="1">
      <alignment vertical="top" wrapText="1"/>
    </xf>
    <xf numFmtId="0" fontId="7" fillId="3" borderId="5" xfId="4" applyFont="1" applyFill="1" applyBorder="1" applyAlignment="1">
      <alignment vertical="top" wrapText="1"/>
    </xf>
    <xf numFmtId="0" fontId="7" fillId="3" borderId="5" xfId="4" applyFont="1" applyFill="1" applyBorder="1" applyAlignment="1">
      <alignment wrapText="1"/>
    </xf>
    <xf numFmtId="0" fontId="7" fillId="3" borderId="6" xfId="4" applyFont="1" applyFill="1" applyBorder="1" applyAlignment="1">
      <alignment vertical="top" wrapText="1"/>
    </xf>
    <xf numFmtId="0" fontId="7" fillId="0" borderId="18" xfId="3" applyFont="1" applyBorder="1" applyAlignment="1">
      <alignment horizontal="left"/>
    </xf>
    <xf numFmtId="0" fontId="10" fillId="2" borderId="0" xfId="3" applyFont="1" applyFill="1" applyAlignment="1">
      <alignment horizont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wrapText="1"/>
    </xf>
    <xf numFmtId="0" fontId="5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2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0" xfId="2" applyFont="1" applyAlignment="1">
      <alignment horizontal="left" wrapText="1"/>
    </xf>
    <xf numFmtId="0" fontId="7" fillId="0" borderId="2" xfId="2" applyFont="1" applyBorder="1" applyAlignment="1">
      <alignment horizontal="center" vertical="center" wrapText="1"/>
    </xf>
    <xf numFmtId="0" fontId="8" fillId="0" borderId="0" xfId="7" applyNumberFormat="1" applyFont="1" applyAlignment="1">
      <alignment horizontal="left" wrapText="1"/>
    </xf>
    <xf numFmtId="165" fontId="7" fillId="0" borderId="0" xfId="2" applyNumberFormat="1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7" fillId="0" borderId="0" xfId="2" applyFont="1" applyAlignment="1">
      <alignment horizontal="center" wrapText="1"/>
    </xf>
  </cellXfs>
  <cellStyles count="9">
    <cellStyle name="Migliaia" xfId="1" builtinId="3"/>
    <cellStyle name="Normale" xfId="0" builtinId="0"/>
    <cellStyle name="Normale 12" xfId="8" xr:uid="{E01EA5F0-551E-454B-86B6-5B46584AFDB8}"/>
    <cellStyle name="Normale 2" xfId="2" xr:uid="{83B3E632-2DDF-1645-A299-6358A62B1FD6}"/>
    <cellStyle name="Normale 2 2" xfId="5" xr:uid="{45F0A802-9CAE-7A42-BB63-4FDF9B858F1D}"/>
    <cellStyle name="Normale 2 4" xfId="3" xr:uid="{5C19B020-23DB-014C-9AA6-E4EDCA7E70D3}"/>
    <cellStyle name="Normale 3" xfId="4" xr:uid="{72B3CFC2-37F8-6B48-9B21-A81A73CBE3F3}"/>
    <cellStyle name="Nuovo" xfId="6" xr:uid="{EB3C95F7-819C-A24E-8A03-A466BD0B535B}"/>
    <cellStyle name="trattino" xfId="7" xr:uid="{DCC4C13D-CE35-B649-82B6-C922868CD7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7.xml"/><Relationship Id="rId37" Type="http://schemas.openxmlformats.org/officeDocument/2006/relationships/externalLink" Target="externalLinks/externalLink12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externalLink" Target="externalLinks/externalLink10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8.xml"/><Relationship Id="rId3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'f1'!$A$3</c:f>
              <c:strCache>
                <c:ptCount val="1"/>
                <c:pt idx="0">
                  <c:v>Industria alimentare, bevande e tabacco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'f1'!$B$2:$D$2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'f1'!$B$3:$D$3</c:f>
              <c:numCache>
                <c:formatCode>0</c:formatCode>
                <c:ptCount val="3"/>
                <c:pt idx="0" formatCode="#,##0">
                  <c:v>4.4106087403443475</c:v>
                </c:pt>
                <c:pt idx="1">
                  <c:v>2.1245774987928563</c:v>
                </c:pt>
                <c:pt idx="2">
                  <c:v>2.2384731448005435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8A-874E-8C01-55E55E00E6D9}"/>
            </c:ext>
          </c:extLst>
        </c:ser>
        <c:ser>
          <c:idx val="1"/>
          <c:order val="1"/>
          <c:tx>
            <c:strRef>
              <c:f>'f1'!$A$4</c:f>
              <c:strCache>
                <c:ptCount val="1"/>
                <c:pt idx="0">
                  <c:v>Industria manifatturiera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'f1'!$B$2:$D$2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'f1'!$B$4:$D$4</c:f>
              <c:numCache>
                <c:formatCode>#,##0</c:formatCode>
                <c:ptCount val="3"/>
                <c:pt idx="0">
                  <c:v>1.8884550920672232</c:v>
                </c:pt>
                <c:pt idx="1">
                  <c:v>-7.8574566220074749</c:v>
                </c:pt>
                <c:pt idx="2" formatCode="0">
                  <c:v>10.576994466165811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8A-874E-8C01-55E55E00E6D9}"/>
            </c:ext>
          </c:extLst>
        </c:ser>
        <c:ser>
          <c:idx val="2"/>
          <c:order val="2"/>
          <c:tx>
            <c:strRef>
              <c:f>'f1'!$A$5</c:f>
              <c:strCache>
                <c:ptCount val="1"/>
                <c:pt idx="0">
                  <c:v>Totale economia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'f1'!$B$2:$D$2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'f1'!$B$5:$D$5</c:f>
              <c:numCache>
                <c:formatCode>#,##0</c:formatCode>
                <c:ptCount val="3"/>
                <c:pt idx="0">
                  <c:v>-3.9889044557263138</c:v>
                </c:pt>
                <c:pt idx="1">
                  <c:v>-4.3336028359972669</c:v>
                </c:pt>
                <c:pt idx="2" formatCode="0">
                  <c:v>0.36031291079147959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8A-874E-8C01-55E55E00E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219712"/>
        <c:axId val="106213056"/>
      </c:barChart>
      <c:catAx>
        <c:axId val="10621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213056"/>
        <c:crosses val="autoZero"/>
        <c:auto val="1"/>
        <c:lblAlgn val="ctr"/>
        <c:lblOffset val="100"/>
        <c:noMultiLvlLbl val="0"/>
      </c:catAx>
      <c:valAx>
        <c:axId val="10621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21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'f7'!$C$2</c:f>
              <c:strCache>
                <c:ptCount val="1"/>
                <c:pt idx="0">
                  <c:v>Import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FC-FA43-BC05-7E5126B52A14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FC-FA43-BC05-7E5126B52A14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E709F45C-FBC1-43E2-BA57-F0BE9B4FC24D}" type="CATEGORYNAME">
                      <a:rPr lang="en-US"/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
</a:t>
                    </a:r>
                    <a:fld id="{A889CF90-A2E4-40C9-A905-8711001824EB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48FC-FA43-BC05-7E5126B52A1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FC-FA43-BC05-7E5126B52A1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'f7'!$A$3:$A$14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'f7'!$C$3:$C$14</c:f>
              <c:numCache>
                <c:formatCode>0.0</c:formatCode>
                <c:ptCount val="12"/>
                <c:pt idx="0">
                  <c:v>32844.778140000002</c:v>
                </c:pt>
                <c:pt idx="1">
                  <c:v>1827.3918799999999</c:v>
                </c:pt>
                <c:pt idx="2">
                  <c:v>151.15260599999999</c:v>
                </c:pt>
                <c:pt idx="3">
                  <c:v>809.74885099999995</c:v>
                </c:pt>
                <c:pt idx="4">
                  <c:v>922.47758099999999</c:v>
                </c:pt>
                <c:pt idx="5">
                  <c:v>1748.2864119999999</c:v>
                </c:pt>
                <c:pt idx="6">
                  <c:v>785.59560099999999</c:v>
                </c:pt>
                <c:pt idx="7">
                  <c:v>3573.5114760000001</c:v>
                </c:pt>
                <c:pt idx="8">
                  <c:v>4029.102261</c:v>
                </c:pt>
                <c:pt idx="9">
                  <c:v>1171.391537</c:v>
                </c:pt>
                <c:pt idx="10">
                  <c:v>406.98475100000002</c:v>
                </c:pt>
                <c:pt idx="11">
                  <c:v>15.222676999999999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FC-FA43-BC05-7E5126B52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73,1%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A13-E74B-B269-2C267539E2C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'f8'!$A$1:$A$12</c:f>
              <c:strCache>
                <c:ptCount val="12"/>
                <c:pt idx="0">
                  <c:v>Altri prodotti Agro-alimentari</c:v>
                </c:pt>
                <c:pt idx="1">
                  <c:v>Vino confezionato </c:v>
                </c:pt>
                <c:pt idx="2">
                  <c:v>Pasta </c:v>
                </c:pt>
                <c:pt idx="3">
                  <c:v>Prodotti da forno </c:v>
                </c:pt>
                <c:pt idx="4">
                  <c:v>Frutta fresca </c:v>
                </c:pt>
                <c:pt idx="5">
                  <c:v>Formaggi </c:v>
                </c:pt>
                <c:pt idx="6">
                  <c:v>Pomodoro trasformato </c:v>
                </c:pt>
                <c:pt idx="7">
                  <c:v>Prodotti dolc. a base di cacao  </c:v>
                </c:pt>
                <c:pt idx="8">
                  <c:v>Salumi </c:v>
                </c:pt>
                <c:pt idx="9">
                  <c:v>Caffè </c:v>
                </c:pt>
                <c:pt idx="10">
                  <c:v>Olio di oliva 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'f8'!$B$1:$B$12</c:f>
              <c:numCache>
                <c:formatCode>#,##0.00</c:formatCode>
                <c:ptCount val="12"/>
                <c:pt idx="0">
                  <c:v>13564750828</c:v>
                </c:pt>
                <c:pt idx="1">
                  <c:v>6888936364</c:v>
                </c:pt>
                <c:pt idx="2">
                  <c:v>2992545545</c:v>
                </c:pt>
                <c:pt idx="3">
                  <c:v>2945618570</c:v>
                </c:pt>
                <c:pt idx="4">
                  <c:v>2726348203</c:v>
                </c:pt>
                <c:pt idx="5">
                  <c:v>2398869731</c:v>
                </c:pt>
                <c:pt idx="6">
                  <c:v>2215580211</c:v>
                </c:pt>
                <c:pt idx="7">
                  <c:v>2151817376</c:v>
                </c:pt>
                <c:pt idx="8">
                  <c:v>1927466490</c:v>
                </c:pt>
                <c:pt idx="9">
                  <c:v>1644134186</c:v>
                </c:pt>
                <c:pt idx="10">
                  <c:v>1530568495</c:v>
                </c:pt>
                <c:pt idx="11">
                  <c:v>9516983013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3-E74B-B269-2C267539E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9351813458531"/>
          <c:y val="8.885668197641558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'f2'!$A$2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'f2'!$B$2:$M$2</c:f>
              <c:numCache>
                <c:formatCode>0</c:formatCode>
                <c:ptCount val="12"/>
                <c:pt idx="0">
                  <c:v>100.25833333333334</c:v>
                </c:pt>
                <c:pt idx="1">
                  <c:v>106.875</c:v>
                </c:pt>
                <c:pt idx="2">
                  <c:v>102.44166666666666</c:v>
                </c:pt>
                <c:pt idx="3">
                  <c:v>99.216666666666654</c:v>
                </c:pt>
                <c:pt idx="4">
                  <c:v>99.175000000000011</c:v>
                </c:pt>
                <c:pt idx="5">
                  <c:v>99.99166666666666</c:v>
                </c:pt>
                <c:pt idx="6">
                  <c:v>100.69166666666666</c:v>
                </c:pt>
                <c:pt idx="7">
                  <c:v>106.30833333333332</c:v>
                </c:pt>
                <c:pt idx="8">
                  <c:v>108.85833333333333</c:v>
                </c:pt>
                <c:pt idx="9">
                  <c:v>108.59999999999998</c:v>
                </c:pt>
                <c:pt idx="10">
                  <c:v>96.108333333333348</c:v>
                </c:pt>
                <c:pt idx="11">
                  <c:v>118.02500000000002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F3-E047-8FB9-7817F1ED4E77}"/>
            </c:ext>
          </c:extLst>
        </c:ser>
        <c:ser>
          <c:idx val="1"/>
          <c:order val="1"/>
          <c:tx>
            <c:strRef>
              <c:f>'f2'!$A$3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'f2'!$B$3:$M$3</c:f>
              <c:numCache>
                <c:formatCode>0</c:formatCode>
                <c:ptCount val="12"/>
                <c:pt idx="0">
                  <c:v>109.3</c:v>
                </c:pt>
                <c:pt idx="1">
                  <c:v>114.48333333333333</c:v>
                </c:pt>
                <c:pt idx="2">
                  <c:v>106.44166666666668</c:v>
                </c:pt>
                <c:pt idx="3">
                  <c:v>100.8</c:v>
                </c:pt>
                <c:pt idx="4">
                  <c:v>99.358333333333348</c:v>
                </c:pt>
                <c:pt idx="5">
                  <c:v>100</c:v>
                </c:pt>
                <c:pt idx="6">
                  <c:v>100.31666666666668</c:v>
                </c:pt>
                <c:pt idx="7">
                  <c:v>105.49166666666667</c:v>
                </c:pt>
                <c:pt idx="8">
                  <c:v>107.34166666666665</c:v>
                </c:pt>
                <c:pt idx="9">
                  <c:v>107.11666666666666</c:v>
                </c:pt>
                <c:pt idx="10">
                  <c:v>94.933333333333337</c:v>
                </c:pt>
                <c:pt idx="11">
                  <c:v>118.21666666666668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F3-E047-8FB9-7817F1ED4E77}"/>
            </c:ext>
          </c:extLst>
        </c:ser>
        <c:ser>
          <c:idx val="2"/>
          <c:order val="2"/>
          <c:tx>
            <c:strRef>
              <c:f>'f2'!$A$4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'f2'!$B$4:$M$4</c:f>
              <c:numCache>
                <c:formatCode>0</c:formatCode>
                <c:ptCount val="12"/>
                <c:pt idx="0">
                  <c:v>83.075000000000003</c:v>
                </c:pt>
                <c:pt idx="1">
                  <c:v>92.424999999999997</c:v>
                </c:pt>
                <c:pt idx="2">
                  <c:v>94.850000000000009</c:v>
                </c:pt>
                <c:pt idx="3">
                  <c:v>96.2</c:v>
                </c:pt>
                <c:pt idx="4">
                  <c:v>98.766666666666652</c:v>
                </c:pt>
                <c:pt idx="5">
                  <c:v>100</c:v>
                </c:pt>
                <c:pt idx="6">
                  <c:v>101.39999999999998</c:v>
                </c:pt>
                <c:pt idx="7">
                  <c:v>107.87500000000001</c:v>
                </c:pt>
                <c:pt idx="8">
                  <c:v>111.83333333333333</c:v>
                </c:pt>
                <c:pt idx="9">
                  <c:v>111.50833333333333</c:v>
                </c:pt>
                <c:pt idx="10">
                  <c:v>98.399999999999991</c:v>
                </c:pt>
                <c:pt idx="11">
                  <c:v>117.675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F3-E047-8FB9-7817F1ED4E77}"/>
            </c:ext>
          </c:extLst>
        </c:ser>
        <c:ser>
          <c:idx val="3"/>
          <c:order val="3"/>
          <c:tx>
            <c:strRef>
              <c:f>'f2'!$A$5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'f2'!$B$5:$M$5</c:f>
              <c:numCache>
                <c:formatCode>0</c:formatCode>
                <c:ptCount val="12"/>
                <c:pt idx="0">
                  <c:v>93.774999999999991</c:v>
                </c:pt>
                <c:pt idx="1">
                  <c:v>100.54166666666667</c:v>
                </c:pt>
                <c:pt idx="2">
                  <c:v>101.44166666666668</c:v>
                </c:pt>
                <c:pt idx="3">
                  <c:v>101.55833333333334</c:v>
                </c:pt>
                <c:pt idx="4">
                  <c:v>92.408333333333346</c:v>
                </c:pt>
                <c:pt idx="5">
                  <c:v>100</c:v>
                </c:pt>
                <c:pt idx="6">
                  <c:v>101.69999999999999</c:v>
                </c:pt>
                <c:pt idx="7">
                  <c:v>104.43333333333334</c:v>
                </c:pt>
                <c:pt idx="8">
                  <c:v>104.37499999999999</c:v>
                </c:pt>
                <c:pt idx="9">
                  <c:v>106.70833333333331</c:v>
                </c:pt>
                <c:pt idx="10">
                  <c:v>107.00000000000001</c:v>
                </c:pt>
                <c:pt idx="11">
                  <c:v>114.39166666666665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F3-E047-8FB9-7817F1ED4E77}"/>
            </c:ext>
          </c:extLst>
        </c:ser>
        <c:ser>
          <c:idx val="4"/>
          <c:order val="4"/>
          <c:tx>
            <c:strRef>
              <c:f>'f2'!$A$6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'f2'!$B$6:$M$6</c:f>
              <c:numCache>
                <c:formatCode>0</c:formatCode>
                <c:ptCount val="12"/>
                <c:pt idx="0">
                  <c:v>97.124999999999986</c:v>
                </c:pt>
                <c:pt idx="1">
                  <c:v>104.03333333333332</c:v>
                </c:pt>
                <c:pt idx="2">
                  <c:v>104.02499999999999</c:v>
                </c:pt>
                <c:pt idx="3">
                  <c:v>103.45</c:v>
                </c:pt>
                <c:pt idx="4">
                  <c:v>93.166666666666671</c:v>
                </c:pt>
                <c:pt idx="5">
                  <c:v>100</c:v>
                </c:pt>
                <c:pt idx="6">
                  <c:v>101.11666666666667</c:v>
                </c:pt>
                <c:pt idx="7">
                  <c:v>104.13333333333333</c:v>
                </c:pt>
                <c:pt idx="8">
                  <c:v>103.325</c:v>
                </c:pt>
                <c:pt idx="9">
                  <c:v>105</c:v>
                </c:pt>
                <c:pt idx="10">
                  <c:v>104.48333333333335</c:v>
                </c:pt>
                <c:pt idx="11">
                  <c:v>111.05833333333334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F3-E047-8FB9-7817F1ED4E77}"/>
            </c:ext>
          </c:extLst>
        </c:ser>
        <c:ser>
          <c:idx val="5"/>
          <c:order val="5"/>
          <c:tx>
            <c:strRef>
              <c:f>'f2'!$A$7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'f2'!$B$7:$M$7</c:f>
              <c:numCache>
                <c:formatCode>0</c:formatCode>
                <c:ptCount val="12"/>
                <c:pt idx="0">
                  <c:v>76.308333333333337</c:v>
                </c:pt>
                <c:pt idx="1">
                  <c:v>82.25833333333334</c:v>
                </c:pt>
                <c:pt idx="2">
                  <c:v>87.899999999999991</c:v>
                </c:pt>
                <c:pt idx="3">
                  <c:v>91.699999999999989</c:v>
                </c:pt>
                <c:pt idx="4">
                  <c:v>88.358333333333334</c:v>
                </c:pt>
                <c:pt idx="5">
                  <c:v>99.99166666666666</c:v>
                </c:pt>
                <c:pt idx="6">
                  <c:v>104.64999999999999</c:v>
                </c:pt>
                <c:pt idx="7">
                  <c:v>105.90833333333332</c:v>
                </c:pt>
                <c:pt idx="8">
                  <c:v>109.71666666666668</c:v>
                </c:pt>
                <c:pt idx="9">
                  <c:v>115.39166666666667</c:v>
                </c:pt>
                <c:pt idx="10">
                  <c:v>119.66666666666667</c:v>
                </c:pt>
                <c:pt idx="11">
                  <c:v>131.18333333333331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F3-E047-8FB9-7817F1ED4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'f2'!$A$49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numRef>
              <c:f>'f2'!$B$48:$M$48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'f2'!$B$49:$M$49</c:f>
              <c:numCache>
                <c:formatCode>0.0</c:formatCode>
                <c:ptCount val="12"/>
                <c:pt idx="0">
                  <c:v>96.074999999999989</c:v>
                </c:pt>
                <c:pt idx="1">
                  <c:v>104.30833333333334</c:v>
                </c:pt>
                <c:pt idx="2">
                  <c:v>111.01666666666665</c:v>
                </c:pt>
                <c:pt idx="3">
                  <c:v>112.44166666666665</c:v>
                </c:pt>
                <c:pt idx="4">
                  <c:v>91.391666666666666</c:v>
                </c:pt>
                <c:pt idx="5">
                  <c:v>100.45833333333333</c:v>
                </c:pt>
                <c:pt idx="6">
                  <c:v>106.21666666666665</c:v>
                </c:pt>
                <c:pt idx="7">
                  <c:v>102.07499999999999</c:v>
                </c:pt>
                <c:pt idx="8">
                  <c:v>98.933333333333337</c:v>
                </c:pt>
                <c:pt idx="9">
                  <c:v>98.50833333333334</c:v>
                </c:pt>
                <c:pt idx="10">
                  <c:v>99.999999999999986</c:v>
                </c:pt>
                <c:pt idx="11">
                  <c:v>99.975000000000009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89-674A-8CE5-81C159151BDE}"/>
            </c:ext>
          </c:extLst>
        </c:ser>
        <c:ser>
          <c:idx val="1"/>
          <c:order val="1"/>
          <c:tx>
            <c:strRef>
              <c:f>'f2'!$A$50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'f2'!$B$48:$M$48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'f2'!$B$50:$M$50</c:f>
              <c:numCache>
                <c:formatCode>0.0</c:formatCode>
                <c:ptCount val="12"/>
                <c:pt idx="0">
                  <c:v>109.53333333333335</c:v>
                </c:pt>
                <c:pt idx="1">
                  <c:v>117.27499999999999</c:v>
                </c:pt>
                <c:pt idx="2">
                  <c:v>122.25833333333334</c:v>
                </c:pt>
                <c:pt idx="3">
                  <c:v>123.32499999999999</c:v>
                </c:pt>
                <c:pt idx="4">
                  <c:v>101.89999999999999</c:v>
                </c:pt>
                <c:pt idx="5">
                  <c:v>109.53333333333335</c:v>
                </c:pt>
                <c:pt idx="6">
                  <c:v>113.78333333333332</c:v>
                </c:pt>
                <c:pt idx="7">
                  <c:v>106.05833333333334</c:v>
                </c:pt>
                <c:pt idx="8">
                  <c:v>100.48333333333333</c:v>
                </c:pt>
                <c:pt idx="9">
                  <c:v>98.699999999999989</c:v>
                </c:pt>
                <c:pt idx="10">
                  <c:v>99.99166666666666</c:v>
                </c:pt>
                <c:pt idx="11">
                  <c:v>99.591666666666683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89-674A-8CE5-81C159151BDE}"/>
            </c:ext>
          </c:extLst>
        </c:ser>
        <c:ser>
          <c:idx val="2"/>
          <c:order val="2"/>
          <c:tx>
            <c:strRef>
              <c:f>'f2'!$A$51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'f2'!$B$48:$M$48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'f2'!$B$51:$M$51</c:f>
              <c:numCache>
                <c:formatCode>0.0</c:formatCode>
                <c:ptCount val="12"/>
                <c:pt idx="0">
                  <c:v>71.491666666666674</c:v>
                </c:pt>
                <c:pt idx="1">
                  <c:v>80.49166666666666</c:v>
                </c:pt>
                <c:pt idx="2">
                  <c:v>89.966666666666654</c:v>
                </c:pt>
                <c:pt idx="3">
                  <c:v>91.95</c:v>
                </c:pt>
                <c:pt idx="4">
                  <c:v>71.941666666666677</c:v>
                </c:pt>
                <c:pt idx="5">
                  <c:v>83.233333333333334</c:v>
                </c:pt>
                <c:pt idx="6">
                  <c:v>91.824999999999989</c:v>
                </c:pt>
                <c:pt idx="7">
                  <c:v>94.52500000000002</c:v>
                </c:pt>
                <c:pt idx="8">
                  <c:v>95.891666666666652</c:v>
                </c:pt>
                <c:pt idx="9">
                  <c:v>98.091666666666654</c:v>
                </c:pt>
                <c:pt idx="10">
                  <c:v>100.01666666666665</c:v>
                </c:pt>
                <c:pt idx="11">
                  <c:v>100.70833333333336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89-674A-8CE5-81C159151BDE}"/>
            </c:ext>
          </c:extLst>
        </c:ser>
        <c:ser>
          <c:idx val="3"/>
          <c:order val="3"/>
          <c:tx>
            <c:strRef>
              <c:f>'f2'!$A$52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numRef>
              <c:f>'f2'!$B$48:$M$48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'f2'!$B$52:$M$52</c:f>
              <c:numCache>
                <c:formatCode>0.0</c:formatCode>
                <c:ptCount val="12"/>
                <c:pt idx="0">
                  <c:v>78.850000000000009</c:v>
                </c:pt>
                <c:pt idx="1">
                  <c:v>81.55</c:v>
                </c:pt>
                <c:pt idx="2">
                  <c:v>87.399999999999991</c:v>
                </c:pt>
                <c:pt idx="3">
                  <c:v>96.283333333333317</c:v>
                </c:pt>
                <c:pt idx="4">
                  <c:v>91.50833333333334</c:v>
                </c:pt>
                <c:pt idx="5">
                  <c:v>94.083333333333329</c:v>
                </c:pt>
                <c:pt idx="6">
                  <c:v>99.983333333333348</c:v>
                </c:pt>
                <c:pt idx="7">
                  <c:v>101.13333333333334</c:v>
                </c:pt>
                <c:pt idx="8">
                  <c:v>101.26666666666665</c:v>
                </c:pt>
                <c:pt idx="9">
                  <c:v>99.375000000000014</c:v>
                </c:pt>
                <c:pt idx="10">
                  <c:v>100.04166666666667</c:v>
                </c:pt>
                <c:pt idx="11">
                  <c:v>101.03333333333335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89-674A-8CE5-81C159151BDE}"/>
            </c:ext>
          </c:extLst>
        </c:ser>
        <c:ser>
          <c:idx val="4"/>
          <c:order val="4"/>
          <c:tx>
            <c:strRef>
              <c:f>'f2'!$A$53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'f2'!$B$48:$M$48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'f2'!$B$53:$M$53</c:f>
              <c:numCache>
                <c:formatCode>0.0</c:formatCode>
                <c:ptCount val="12"/>
                <c:pt idx="0">
                  <c:v>84.658333333333331</c:v>
                </c:pt>
                <c:pt idx="1">
                  <c:v>86.674999999999997</c:v>
                </c:pt>
                <c:pt idx="2">
                  <c:v>91.941666666666677</c:v>
                </c:pt>
                <c:pt idx="3">
                  <c:v>100.2</c:v>
                </c:pt>
                <c:pt idx="4">
                  <c:v>95.25833333333334</c:v>
                </c:pt>
                <c:pt idx="5">
                  <c:v>97.449999999999989</c:v>
                </c:pt>
                <c:pt idx="6">
                  <c:v>103.46666666666665</c:v>
                </c:pt>
                <c:pt idx="7">
                  <c:v>103.7</c:v>
                </c:pt>
                <c:pt idx="8">
                  <c:v>103.13333333333334</c:v>
                </c:pt>
                <c:pt idx="9">
                  <c:v>100.2</c:v>
                </c:pt>
                <c:pt idx="10">
                  <c:v>100.04166666666667</c:v>
                </c:pt>
                <c:pt idx="11">
                  <c:v>100.48333333333333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89-674A-8CE5-81C159151BDE}"/>
            </c:ext>
          </c:extLst>
        </c:ser>
        <c:ser>
          <c:idx val="5"/>
          <c:order val="5"/>
          <c:tx>
            <c:strRef>
              <c:f>'f2'!$A$54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'f2'!$B$48:$M$48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'f2'!$B$54:$M$54</c:f>
              <c:numCache>
                <c:formatCode>0.0</c:formatCode>
                <c:ptCount val="12"/>
                <c:pt idx="0">
                  <c:v>50.541666666666664</c:v>
                </c:pt>
                <c:pt idx="1">
                  <c:v>56.19166666666667</c:v>
                </c:pt>
                <c:pt idx="2">
                  <c:v>64.658333333333331</c:v>
                </c:pt>
                <c:pt idx="3">
                  <c:v>75.941666666666649</c:v>
                </c:pt>
                <c:pt idx="4">
                  <c:v>71.99166666666666</c:v>
                </c:pt>
                <c:pt idx="5">
                  <c:v>76.50833333333334</c:v>
                </c:pt>
                <c:pt idx="6">
                  <c:v>81.708333333333329</c:v>
                </c:pt>
                <c:pt idx="7">
                  <c:v>87.61666666666666</c:v>
                </c:pt>
                <c:pt idx="8">
                  <c:v>91.375</c:v>
                </c:pt>
                <c:pt idx="9">
                  <c:v>95.016666666666666</c:v>
                </c:pt>
                <c:pt idx="10">
                  <c:v>100.00833333333333</c:v>
                </c:pt>
                <c:pt idx="11">
                  <c:v>103.79166666666667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89-674A-8CE5-81C159151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'f2'!$A$2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'f2'!$B$2:$M$2</c:f>
              <c:numCache>
                <c:formatCode>0</c:formatCode>
                <c:ptCount val="12"/>
                <c:pt idx="0">
                  <c:v>100.25833333333334</c:v>
                </c:pt>
                <c:pt idx="1">
                  <c:v>106.875</c:v>
                </c:pt>
                <c:pt idx="2">
                  <c:v>102.44166666666666</c:v>
                </c:pt>
                <c:pt idx="3">
                  <c:v>99.216666666666654</c:v>
                </c:pt>
                <c:pt idx="4">
                  <c:v>99.175000000000011</c:v>
                </c:pt>
                <c:pt idx="5">
                  <c:v>99.99166666666666</c:v>
                </c:pt>
                <c:pt idx="6">
                  <c:v>100.69166666666666</c:v>
                </c:pt>
                <c:pt idx="7">
                  <c:v>106.30833333333332</c:v>
                </c:pt>
                <c:pt idx="8">
                  <c:v>108.85833333333333</c:v>
                </c:pt>
                <c:pt idx="9">
                  <c:v>108.59999999999998</c:v>
                </c:pt>
                <c:pt idx="10">
                  <c:v>96.108333333333348</c:v>
                </c:pt>
                <c:pt idx="11">
                  <c:v>118.02500000000002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7A-3E4F-8BFE-C84157B7A4B3}"/>
            </c:ext>
          </c:extLst>
        </c:ser>
        <c:ser>
          <c:idx val="1"/>
          <c:order val="1"/>
          <c:tx>
            <c:strRef>
              <c:f>'f2'!$A$3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'f2'!$B$3:$M$3</c:f>
              <c:numCache>
                <c:formatCode>0</c:formatCode>
                <c:ptCount val="12"/>
                <c:pt idx="0">
                  <c:v>109.3</c:v>
                </c:pt>
                <c:pt idx="1">
                  <c:v>114.48333333333333</c:v>
                </c:pt>
                <c:pt idx="2">
                  <c:v>106.44166666666668</c:v>
                </c:pt>
                <c:pt idx="3">
                  <c:v>100.8</c:v>
                </c:pt>
                <c:pt idx="4">
                  <c:v>99.358333333333348</c:v>
                </c:pt>
                <c:pt idx="5">
                  <c:v>100</c:v>
                </c:pt>
                <c:pt idx="6">
                  <c:v>100.31666666666668</c:v>
                </c:pt>
                <c:pt idx="7">
                  <c:v>105.49166666666667</c:v>
                </c:pt>
                <c:pt idx="8">
                  <c:v>107.34166666666665</c:v>
                </c:pt>
                <c:pt idx="9">
                  <c:v>107.11666666666666</c:v>
                </c:pt>
                <c:pt idx="10">
                  <c:v>94.933333333333337</c:v>
                </c:pt>
                <c:pt idx="11">
                  <c:v>118.21666666666668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7A-3E4F-8BFE-C84157B7A4B3}"/>
            </c:ext>
          </c:extLst>
        </c:ser>
        <c:ser>
          <c:idx val="2"/>
          <c:order val="2"/>
          <c:tx>
            <c:strRef>
              <c:f>'f2'!$A$4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'f2'!$B$4:$M$4</c:f>
              <c:numCache>
                <c:formatCode>0</c:formatCode>
                <c:ptCount val="12"/>
                <c:pt idx="0">
                  <c:v>83.075000000000003</c:v>
                </c:pt>
                <c:pt idx="1">
                  <c:v>92.424999999999997</c:v>
                </c:pt>
                <c:pt idx="2">
                  <c:v>94.850000000000009</c:v>
                </c:pt>
                <c:pt idx="3">
                  <c:v>96.2</c:v>
                </c:pt>
                <c:pt idx="4">
                  <c:v>98.766666666666652</c:v>
                </c:pt>
                <c:pt idx="5">
                  <c:v>100</c:v>
                </c:pt>
                <c:pt idx="6">
                  <c:v>101.39999999999998</c:v>
                </c:pt>
                <c:pt idx="7">
                  <c:v>107.87500000000001</c:v>
                </c:pt>
                <c:pt idx="8">
                  <c:v>111.83333333333333</c:v>
                </c:pt>
                <c:pt idx="9">
                  <c:v>111.50833333333333</c:v>
                </c:pt>
                <c:pt idx="10">
                  <c:v>98.399999999999991</c:v>
                </c:pt>
                <c:pt idx="11">
                  <c:v>117.675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7A-3E4F-8BFE-C84157B7A4B3}"/>
            </c:ext>
          </c:extLst>
        </c:ser>
        <c:ser>
          <c:idx val="3"/>
          <c:order val="3"/>
          <c:tx>
            <c:strRef>
              <c:f>'f2'!$A$5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'f2'!$B$5:$M$5</c:f>
              <c:numCache>
                <c:formatCode>0</c:formatCode>
                <c:ptCount val="12"/>
                <c:pt idx="0">
                  <c:v>93.774999999999991</c:v>
                </c:pt>
                <c:pt idx="1">
                  <c:v>100.54166666666667</c:v>
                </c:pt>
                <c:pt idx="2">
                  <c:v>101.44166666666668</c:v>
                </c:pt>
                <c:pt idx="3">
                  <c:v>101.55833333333334</c:v>
                </c:pt>
                <c:pt idx="4">
                  <c:v>92.408333333333346</c:v>
                </c:pt>
                <c:pt idx="5">
                  <c:v>100</c:v>
                </c:pt>
                <c:pt idx="6">
                  <c:v>101.69999999999999</c:v>
                </c:pt>
                <c:pt idx="7">
                  <c:v>104.43333333333334</c:v>
                </c:pt>
                <c:pt idx="8">
                  <c:v>104.37499999999999</c:v>
                </c:pt>
                <c:pt idx="9">
                  <c:v>106.70833333333331</c:v>
                </c:pt>
                <c:pt idx="10">
                  <c:v>107.00000000000001</c:v>
                </c:pt>
                <c:pt idx="11">
                  <c:v>114.39166666666665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7A-3E4F-8BFE-C84157B7A4B3}"/>
            </c:ext>
          </c:extLst>
        </c:ser>
        <c:ser>
          <c:idx val="4"/>
          <c:order val="4"/>
          <c:tx>
            <c:strRef>
              <c:f>'f2'!$A$6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'f2'!$B$6:$M$6</c:f>
              <c:numCache>
                <c:formatCode>0</c:formatCode>
                <c:ptCount val="12"/>
                <c:pt idx="0">
                  <c:v>97.124999999999986</c:v>
                </c:pt>
                <c:pt idx="1">
                  <c:v>104.03333333333332</c:v>
                </c:pt>
                <c:pt idx="2">
                  <c:v>104.02499999999999</c:v>
                </c:pt>
                <c:pt idx="3">
                  <c:v>103.45</c:v>
                </c:pt>
                <c:pt idx="4">
                  <c:v>93.166666666666671</c:v>
                </c:pt>
                <c:pt idx="5">
                  <c:v>100</c:v>
                </c:pt>
                <c:pt idx="6">
                  <c:v>101.11666666666667</c:v>
                </c:pt>
                <c:pt idx="7">
                  <c:v>104.13333333333333</c:v>
                </c:pt>
                <c:pt idx="8">
                  <c:v>103.325</c:v>
                </c:pt>
                <c:pt idx="9">
                  <c:v>105</c:v>
                </c:pt>
                <c:pt idx="10">
                  <c:v>104.48333333333335</c:v>
                </c:pt>
                <c:pt idx="11">
                  <c:v>111.05833333333334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7A-3E4F-8BFE-C84157B7A4B3}"/>
            </c:ext>
          </c:extLst>
        </c:ser>
        <c:ser>
          <c:idx val="5"/>
          <c:order val="5"/>
          <c:tx>
            <c:strRef>
              <c:f>'f2'!$A$7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'f2'!$B$1:$M$1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'f2'!$B$7:$M$7</c:f>
              <c:numCache>
                <c:formatCode>0</c:formatCode>
                <c:ptCount val="12"/>
                <c:pt idx="0">
                  <c:v>76.308333333333337</c:v>
                </c:pt>
                <c:pt idx="1">
                  <c:v>82.25833333333334</c:v>
                </c:pt>
                <c:pt idx="2">
                  <c:v>87.899999999999991</c:v>
                </c:pt>
                <c:pt idx="3">
                  <c:v>91.699999999999989</c:v>
                </c:pt>
                <c:pt idx="4">
                  <c:v>88.358333333333334</c:v>
                </c:pt>
                <c:pt idx="5">
                  <c:v>99.99166666666666</c:v>
                </c:pt>
                <c:pt idx="6">
                  <c:v>104.64999999999999</c:v>
                </c:pt>
                <c:pt idx="7">
                  <c:v>105.90833333333332</c:v>
                </c:pt>
                <c:pt idx="8">
                  <c:v>109.71666666666668</c:v>
                </c:pt>
                <c:pt idx="9">
                  <c:v>115.39166666666667</c:v>
                </c:pt>
                <c:pt idx="10">
                  <c:v>119.66666666666667</c:v>
                </c:pt>
                <c:pt idx="11">
                  <c:v>131.18333333333331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7A-3E4F-8BFE-C84157B7A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'f3'!$A$2:$A$6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'f3'!$C$2:$C$6</c:f>
              <c:numCache>
                <c:formatCode>#,##0.0</c:formatCode>
                <c:ptCount val="5"/>
                <c:pt idx="0">
                  <c:v>4.1735710655973106</c:v>
                </c:pt>
                <c:pt idx="1">
                  <c:v>-0.93259948455860708</c:v>
                </c:pt>
                <c:pt idx="2">
                  <c:v>-3.1214976547258355</c:v>
                </c:pt>
                <c:pt idx="3">
                  <c:v>1.3430962343096269</c:v>
                </c:pt>
                <c:pt idx="4">
                  <c:v>-0.80939400293561692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D9-334D-80E3-04FE46C82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61514160"/>
        <c:axId val="14612376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'f3'!$A$2:$A$6</c15:sqref>
                        </c15:formulaRef>
                      </c:ext>
                    </c:extLst>
                    <c:strCache>
                      <c:ptCount val="5"/>
                      <c:pt idx="0">
                        <c:v>Nord-ovest</c:v>
                      </c:pt>
                      <c:pt idx="1">
                        <c:v>Nord-est</c:v>
                      </c:pt>
                      <c:pt idx="2">
                        <c:v>Centro</c:v>
                      </c:pt>
                      <c:pt idx="3">
                        <c:v>Sud</c:v>
                      </c:pt>
                      <c:pt idx="4">
                        <c:v>Isole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'f3'!$B$2:$B$6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DD9-334D-80E3-04FE46C829F0}"/>
                  </c:ext>
                </c:extLst>
              </c15:ser>
            </c15:filteredBarSeries>
          </c:ext>
        </c:extLst>
      </c:barChart>
      <c:catAx>
        <c:axId val="1461514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1237648"/>
        <c:crosses val="autoZero"/>
        <c:auto val="1"/>
        <c:lblAlgn val="ctr"/>
        <c:lblOffset val="100"/>
        <c:noMultiLvlLbl val="0"/>
      </c:catAx>
      <c:valAx>
        <c:axId val="1461237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1514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0" i="0" baseline="0">
                <a:effectLst/>
              </a:rPr>
              <a:t>Composizione % della spesa media delle diverse tipologie di prodotti alimentari rispetto alla media mensile complessiva per circoscrizione - 2021</a:t>
            </a:r>
            <a:endParaRPr lang="it-IT" sz="1000">
              <a:effectLst/>
            </a:endParaRPr>
          </a:p>
        </c:rich>
      </c:tx>
      <c:layout>
        <c:manualLayout>
          <c:xMode val="edge"/>
          <c:yMode val="edge"/>
          <c:x val="0.10452077865266841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'f4'!$B$3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'f4'!$B$4:$B$14</c:f>
              <c:numCache>
                <c:formatCode>0.0</c:formatCode>
                <c:ptCount val="11"/>
                <c:pt idx="0">
                  <c:v>2.9818901108670448</c:v>
                </c:pt>
                <c:pt idx="1">
                  <c:v>3.5530794960790923</c:v>
                </c:pt>
                <c:pt idx="2">
                  <c:v>1.3735215566577641</c:v>
                </c:pt>
                <c:pt idx="3">
                  <c:v>2.238825320506884</c:v>
                </c:pt>
                <c:pt idx="4">
                  <c:v>0.53229516637465124</c:v>
                </c:pt>
                <c:pt idx="5">
                  <c:v>1.7094935231865105</c:v>
                </c:pt>
                <c:pt idx="6">
                  <c:v>2.3877346154843435</c:v>
                </c:pt>
                <c:pt idx="7">
                  <c:v>0.74195352696480632</c:v>
                </c:pt>
                <c:pt idx="8">
                  <c:v>0.53822190448320695</c:v>
                </c:pt>
                <c:pt idx="9">
                  <c:v>0.5715598063438323</c:v>
                </c:pt>
                <c:pt idx="10">
                  <c:v>0.83604049443812656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7-4E4C-A035-A34518E96AB7}"/>
            </c:ext>
          </c:extLst>
        </c:ser>
        <c:ser>
          <c:idx val="1"/>
          <c:order val="1"/>
          <c:tx>
            <c:strRef>
              <c:f>'f4'!$C$3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'f4'!$C$4:$C$14</c:f>
              <c:numCache>
                <c:formatCode>0.0</c:formatCode>
                <c:ptCount val="11"/>
                <c:pt idx="0">
                  <c:v>2.9326102620501344</c:v>
                </c:pt>
                <c:pt idx="1">
                  <c:v>3.4665705942584091</c:v>
                </c:pt>
                <c:pt idx="2">
                  <c:v>1.3895104099510789</c:v>
                </c:pt>
                <c:pt idx="3">
                  <c:v>2.3785505707459516</c:v>
                </c:pt>
                <c:pt idx="4">
                  <c:v>0.50779324206454546</c:v>
                </c:pt>
                <c:pt idx="5">
                  <c:v>1.6519397777693505</c:v>
                </c:pt>
                <c:pt idx="6">
                  <c:v>2.3398687853160909</c:v>
                </c:pt>
                <c:pt idx="7">
                  <c:v>0.73495392316735553</c:v>
                </c:pt>
                <c:pt idx="8">
                  <c:v>0.51879100458872152</c:v>
                </c:pt>
                <c:pt idx="9">
                  <c:v>0.54457886154196211</c:v>
                </c:pt>
                <c:pt idx="10">
                  <c:v>0.73685008911979977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7-4E4C-A035-A34518E96AB7}"/>
            </c:ext>
          </c:extLst>
        </c:ser>
        <c:ser>
          <c:idx val="2"/>
          <c:order val="2"/>
          <c:tx>
            <c:strRef>
              <c:f>'f4'!$D$3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'f4'!$D$4:$D$14</c:f>
              <c:numCache>
                <c:formatCode>0.0</c:formatCode>
                <c:ptCount val="11"/>
                <c:pt idx="0">
                  <c:v>2.8582577686426176</c:v>
                </c:pt>
                <c:pt idx="1">
                  <c:v>3.8133284910114402</c:v>
                </c:pt>
                <c:pt idx="2">
                  <c:v>1.7343497057903094</c:v>
                </c:pt>
                <c:pt idx="3">
                  <c:v>2.293406071189859</c:v>
                </c:pt>
                <c:pt idx="4">
                  <c:v>0.56987431856553938</c:v>
                </c:pt>
                <c:pt idx="5">
                  <c:v>1.6833507837220714</c:v>
                </c:pt>
                <c:pt idx="6">
                  <c:v>2.6314671076270431</c:v>
                </c:pt>
                <c:pt idx="7">
                  <c:v>0.67032674082115995</c:v>
                </c:pt>
                <c:pt idx="8">
                  <c:v>0.38983266944585032</c:v>
                </c:pt>
                <c:pt idx="9">
                  <c:v>0.58339676002302676</c:v>
                </c:pt>
                <c:pt idx="10">
                  <c:v>0.80632386633646158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7-4E4C-A035-A34518E96AB7}"/>
            </c:ext>
          </c:extLst>
        </c:ser>
        <c:ser>
          <c:idx val="3"/>
          <c:order val="3"/>
          <c:tx>
            <c:strRef>
              <c:f>'f4'!$E$3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'f4'!$E$4:$E$14</c:f>
              <c:numCache>
                <c:formatCode>0.0</c:formatCode>
                <c:ptCount val="11"/>
                <c:pt idx="0">
                  <c:v>3.7386685875746339</c:v>
                </c:pt>
                <c:pt idx="1">
                  <c:v>5.5841606257831167</c:v>
                </c:pt>
                <c:pt idx="2">
                  <c:v>2.6201117035037971</c:v>
                </c:pt>
                <c:pt idx="3">
                  <c:v>3.2131244007730979</c:v>
                </c:pt>
                <c:pt idx="4">
                  <c:v>0.81063668968036162</c:v>
                </c:pt>
                <c:pt idx="5">
                  <c:v>1.9611523418675079</c:v>
                </c:pt>
                <c:pt idx="6">
                  <c:v>3.3328429607008609</c:v>
                </c:pt>
                <c:pt idx="7">
                  <c:v>0.89991832759259172</c:v>
                </c:pt>
                <c:pt idx="8">
                  <c:v>0.45503198413221801</c:v>
                </c:pt>
                <c:pt idx="9">
                  <c:v>0.76244489648910108</c:v>
                </c:pt>
                <c:pt idx="10">
                  <c:v>1.196171035210446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E7-4E4C-A035-A34518E96AB7}"/>
            </c:ext>
          </c:extLst>
        </c:ser>
        <c:ser>
          <c:idx val="4"/>
          <c:order val="4"/>
          <c:tx>
            <c:strRef>
              <c:f>'f4'!$F$3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'f4'!$F$4:$F$14</c:f>
              <c:numCache>
                <c:formatCode>0.0</c:formatCode>
                <c:ptCount val="11"/>
                <c:pt idx="0">
                  <c:v>3.8244710467706016</c:v>
                </c:pt>
                <c:pt idx="1">
                  <c:v>5.4913697104677057</c:v>
                </c:pt>
                <c:pt idx="2">
                  <c:v>2.4876710149538654</c:v>
                </c:pt>
                <c:pt idx="3">
                  <c:v>2.5756641743557114</c:v>
                </c:pt>
                <c:pt idx="4">
                  <c:v>0.64031180400890875</c:v>
                </c:pt>
                <c:pt idx="5">
                  <c:v>1.9015470887686923</c:v>
                </c:pt>
                <c:pt idx="6">
                  <c:v>3.1508510976773785</c:v>
                </c:pt>
                <c:pt idx="7">
                  <c:v>0.81679525930639518</c:v>
                </c:pt>
                <c:pt idx="8">
                  <c:v>0.52497613744829774</c:v>
                </c:pt>
                <c:pt idx="9">
                  <c:v>0.7183622335348393</c:v>
                </c:pt>
                <c:pt idx="10">
                  <c:v>1.3855194082087179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E7-4E4C-A035-A34518E96AB7}"/>
            </c:ext>
          </c:extLst>
        </c:ser>
        <c:ser>
          <c:idx val="5"/>
          <c:order val="5"/>
          <c:tx>
            <c:strRef>
              <c:f>'f4'!$G$3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'f4'!$G$4:$G$14</c:f>
              <c:numCache>
                <c:formatCode>0.0</c:formatCode>
                <c:ptCount val="11"/>
                <c:pt idx="0">
                  <c:v>3.1476679686217874</c:v>
                </c:pt>
                <c:pt idx="1">
                  <c:v>4.1085436702005449</c:v>
                </c:pt>
                <c:pt idx="2">
                  <c:v>1.7662552926116779</c:v>
                </c:pt>
                <c:pt idx="3">
                  <c:v>2.4772704893819544</c:v>
                </c:pt>
                <c:pt idx="4">
                  <c:v>0.59244428397938742</c:v>
                </c:pt>
                <c:pt idx="5">
                  <c:v>1.751485213509699</c:v>
                </c:pt>
                <c:pt idx="6">
                  <c:v>2.659024518331309</c:v>
                </c:pt>
                <c:pt idx="7">
                  <c:v>0.75860767387665329</c:v>
                </c:pt>
                <c:pt idx="8">
                  <c:v>0.48618177044014832</c:v>
                </c:pt>
                <c:pt idx="9">
                  <c:v>0.61377884268224636</c:v>
                </c:pt>
                <c:pt idx="10">
                  <c:v>0.91820658417303946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E7-4E4C-A035-A34518E96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157455"/>
        <c:axId val="352161199"/>
      </c:barChart>
      <c:catAx>
        <c:axId val="35215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2161199"/>
        <c:crosses val="autoZero"/>
        <c:auto val="1"/>
        <c:lblAlgn val="ctr"/>
        <c:lblOffset val="100"/>
        <c:noMultiLvlLbl val="0"/>
      </c:catAx>
      <c:valAx>
        <c:axId val="35216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2157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'f5'!$A$5</c:f>
              <c:strCache>
                <c:ptCount val="1"/>
                <c:pt idx="0">
                  <c:v>Agricoltura, caccia e pesca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'f5'!$B$4:$D$4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 2017-2019</c:v>
                </c:pt>
              </c:strCache>
            </c:strRef>
          </c:cat>
          <c:val>
            <c:numRef>
              <c:f>'f5'!$B$5:$D$5</c:f>
              <c:numCache>
                <c:formatCode>0.0</c:formatCode>
                <c:ptCount val="3"/>
                <c:pt idx="0">
                  <c:v>11.355802463789569</c:v>
                </c:pt>
                <c:pt idx="1">
                  <c:v>11.225528119185286</c:v>
                </c:pt>
                <c:pt idx="2">
                  <c:v>11.067300860239801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5-1140-905F-2F4A1E4773A1}"/>
            </c:ext>
          </c:extLst>
        </c:ser>
        <c:ser>
          <c:idx val="1"/>
          <c:order val="1"/>
          <c:tx>
            <c:strRef>
              <c:f>'f5'!$A$6</c:f>
              <c:strCache>
                <c:ptCount val="1"/>
                <c:pt idx="0">
                  <c:v>Industria alimentare, bevande e tabacco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'f5'!$B$4:$D$4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 2017-2019</c:v>
                </c:pt>
              </c:strCache>
            </c:strRef>
          </c:cat>
          <c:val>
            <c:numRef>
              <c:f>'f5'!$B$6:$D$6</c:f>
              <c:numCache>
                <c:formatCode>0.0</c:formatCode>
                <c:ptCount val="3"/>
                <c:pt idx="0">
                  <c:v>27.599129796081513</c:v>
                </c:pt>
                <c:pt idx="1">
                  <c:v>27.597632674930018</c:v>
                </c:pt>
                <c:pt idx="2">
                  <c:v>27.138662433920835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F5-1140-905F-2F4A1E4773A1}"/>
            </c:ext>
          </c:extLst>
        </c:ser>
        <c:ser>
          <c:idx val="2"/>
          <c:order val="2"/>
          <c:tx>
            <c:strRef>
              <c:f>'f5'!$A$7</c:f>
              <c:strCache>
                <c:ptCount val="1"/>
                <c:pt idx="0">
                  <c:v>Intermediazione e commercio all'ingrosso prodotti alimentari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'f5'!$B$4:$D$4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 2017-2019</c:v>
                </c:pt>
              </c:strCache>
            </c:strRef>
          </c:cat>
          <c:val>
            <c:numRef>
              <c:f>'f5'!$B$7:$D$7</c:f>
              <c:numCache>
                <c:formatCode>0.0</c:formatCode>
                <c:ptCount val="3"/>
                <c:pt idx="0">
                  <c:v>27.012388651879743</c:v>
                </c:pt>
                <c:pt idx="1">
                  <c:v>27.715331272865669</c:v>
                </c:pt>
                <c:pt idx="2">
                  <c:v>24.960778258665258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F5-1140-905F-2F4A1E4773A1}"/>
            </c:ext>
          </c:extLst>
        </c:ser>
        <c:ser>
          <c:idx val="3"/>
          <c:order val="3"/>
          <c:tx>
            <c:strRef>
              <c:f>'f5'!$A$8</c:f>
              <c:strCache>
                <c:ptCount val="1"/>
                <c:pt idx="0">
                  <c:v>Commercio al dettaglio prodotti alimentari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'f5'!$B$4:$D$4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 2017-2019</c:v>
                </c:pt>
              </c:strCache>
            </c:strRef>
          </c:cat>
          <c:val>
            <c:numRef>
              <c:f>'f5'!$B$8:$D$8</c:f>
              <c:numCache>
                <c:formatCode>0.0</c:formatCode>
                <c:ptCount val="3"/>
                <c:pt idx="0">
                  <c:v>26.868994081737196</c:v>
                </c:pt>
                <c:pt idx="1">
                  <c:v>25.315769841018742</c:v>
                </c:pt>
                <c:pt idx="2">
                  <c:v>25.148471026564874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F5-1140-905F-2F4A1E4773A1}"/>
            </c:ext>
          </c:extLst>
        </c:ser>
        <c:ser>
          <c:idx val="4"/>
          <c:order val="4"/>
          <c:tx>
            <c:strRef>
              <c:f>'f5'!$A$9</c:f>
              <c:strCache>
                <c:ptCount val="1"/>
                <c:pt idx="0">
                  <c:v>Ristorazione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'f5'!$B$4:$D$4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 2017-2019</c:v>
                </c:pt>
              </c:strCache>
            </c:strRef>
          </c:cat>
          <c:val>
            <c:numRef>
              <c:f>'f5'!$B$9:$D$9</c:f>
              <c:numCache>
                <c:formatCode>0.0</c:formatCode>
                <c:ptCount val="3"/>
                <c:pt idx="0">
                  <c:v>7.1636850065119777</c:v>
                </c:pt>
                <c:pt idx="1">
                  <c:v>8.1457380920002755</c:v>
                </c:pt>
                <c:pt idx="2">
                  <c:v>11.684787420609267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F5-1140-905F-2F4A1E477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6371152"/>
        <c:axId val="946370736"/>
      </c:barChart>
      <c:catAx>
        <c:axId val="94637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6370736"/>
        <c:crossesAt val="0"/>
        <c:auto val="1"/>
        <c:lblAlgn val="ctr"/>
        <c:lblOffset val="100"/>
        <c:noMultiLvlLbl val="0"/>
      </c:catAx>
      <c:valAx>
        <c:axId val="9463707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637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4913152522601341"/>
          <c:y val="6.5321805955811718E-2"/>
          <c:w val="0.90438389140751341"/>
          <c:h val="0.737950940570469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'f6'!$B$5</c:f>
              <c:strCache>
                <c:ptCount val="1"/>
                <c:pt idx="0">
                  <c:v>2021/2020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'f6'!$A$6:$A$11</c:f>
              <c:strCache>
                <c:ptCount val="6"/>
                <c:pt idx="0">
                  <c:v>Ristorazione</c:v>
                </c:pt>
                <c:pt idx="1">
                  <c:v>Intermediazione e commercio all'ingrosso prodotti alimentari</c:v>
                </c:pt>
                <c:pt idx="2">
                  <c:v>Industria alimentare, bevande e tabacco</c:v>
                </c:pt>
                <c:pt idx="3">
                  <c:v>Agricoltura, caccia e pesca</c:v>
                </c:pt>
                <c:pt idx="4">
                  <c:v>Commercio al dettaglio prodotti alimentari</c:v>
                </c:pt>
                <c:pt idx="5">
                  <c:v>totale</c:v>
                </c:pt>
              </c:strCache>
            </c:strRef>
          </c:cat>
          <c:val>
            <c:numRef>
              <c:f>'f6'!$B$6:$B$11</c:f>
              <c:numCache>
                <c:formatCode>0.0</c:formatCode>
                <c:ptCount val="6"/>
                <c:pt idx="0">
                  <c:v>22.377109317681608</c:v>
                </c:pt>
                <c:pt idx="1">
                  <c:v>10.423959022823647</c:v>
                </c:pt>
                <c:pt idx="2">
                  <c:v>7.6174433838667479</c:v>
                </c:pt>
                <c:pt idx="3">
                  <c:v>6.3886216640092881</c:v>
                </c:pt>
                <c:pt idx="4">
                  <c:v>1.4018691588784948</c:v>
                </c:pt>
                <c:pt idx="5">
                  <c:v>7.623281433552294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5-5949-A133-6028192676CC}"/>
            </c:ext>
          </c:extLst>
        </c:ser>
        <c:ser>
          <c:idx val="1"/>
          <c:order val="1"/>
          <c:tx>
            <c:strRef>
              <c:f>'f6'!$C$5</c:f>
              <c:strCache>
                <c:ptCount val="1"/>
                <c:pt idx="0">
                  <c:v>2021/2019 (%)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'f6'!$A$6:$A$11</c:f>
              <c:strCache>
                <c:ptCount val="6"/>
                <c:pt idx="0">
                  <c:v>Ristorazione</c:v>
                </c:pt>
                <c:pt idx="1">
                  <c:v>Intermediazione e commercio all'ingrosso prodotti alimentari</c:v>
                </c:pt>
                <c:pt idx="2">
                  <c:v>Industria alimentare, bevande e tabacco</c:v>
                </c:pt>
                <c:pt idx="3">
                  <c:v>Agricoltura, caccia e pesca</c:v>
                </c:pt>
                <c:pt idx="4">
                  <c:v>Commercio al dettaglio prodotti alimentari</c:v>
                </c:pt>
                <c:pt idx="5">
                  <c:v>totale</c:v>
                </c:pt>
              </c:strCache>
            </c:strRef>
          </c:cat>
          <c:val>
            <c:numRef>
              <c:f>'f6'!$C$6:$C$11</c:f>
              <c:numCache>
                <c:formatCode>0.0</c:formatCode>
                <c:ptCount val="6"/>
                <c:pt idx="0">
                  <c:v>-29.916281865437721</c:v>
                </c:pt>
                <c:pt idx="1">
                  <c:v>15.840679555224</c:v>
                </c:pt>
                <c:pt idx="2">
                  <c:v>3.475476916136659</c:v>
                </c:pt>
                <c:pt idx="3">
                  <c:v>4.964119328590674</c:v>
                </c:pt>
                <c:pt idx="4">
                  <c:v>2.8707845269972343</c:v>
                </c:pt>
                <c:pt idx="5">
                  <c:v>2.5400419590034171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5-5949-A133-602819267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40985312"/>
        <c:axId val="1040983648"/>
      </c:barChart>
      <c:catAx>
        <c:axId val="1040985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40983648"/>
        <c:crosses val="autoZero"/>
        <c:auto val="1"/>
        <c:lblAlgn val="ctr"/>
        <c:lblOffset val="100"/>
        <c:tickLblSkip val="1"/>
        <c:noMultiLvlLbl val="0"/>
      </c:catAx>
      <c:valAx>
        <c:axId val="104098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4098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098544500119303"/>
          <c:y val="0.81940381371636906"/>
          <c:w val="0.17027856042842326"/>
          <c:h val="0.11957564855648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'f7'!$B$2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2B-2E47-BFA8-3172A08D007E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2B-2E47-BFA8-3172A08D007E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2B-2E47-BFA8-3172A08D007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'f7'!$A$3:$A$14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'f7'!$B$3:$B$14</c:f>
              <c:numCache>
                <c:formatCode>#,##0.0</c:formatCode>
                <c:ptCount val="12"/>
                <c:pt idx="0">
                  <c:v>29116.122909000002</c:v>
                </c:pt>
                <c:pt idx="1">
                  <c:v>7252.5235060000005</c:v>
                </c:pt>
                <c:pt idx="2">
                  <c:v>322.23216300000001</c:v>
                </c:pt>
                <c:pt idx="3">
                  <c:v>667.39712799999995</c:v>
                </c:pt>
                <c:pt idx="4">
                  <c:v>601.59826699999996</c:v>
                </c:pt>
                <c:pt idx="5">
                  <c:v>6675.0795950000002</c:v>
                </c:pt>
                <c:pt idx="6">
                  <c:v>241.18984499999999</c:v>
                </c:pt>
                <c:pt idx="7">
                  <c:v>502.68267700000001</c:v>
                </c:pt>
                <c:pt idx="8">
                  <c:v>3879.9832270000002</c:v>
                </c:pt>
                <c:pt idx="9">
                  <c:v>442.33385700000002</c:v>
                </c:pt>
                <c:pt idx="10">
                  <c:v>737.17702799999995</c:v>
                </c:pt>
                <c:pt idx="11">
                  <c:v>65.298810000000003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2B-2E47-BFA8-3172A08D0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251460</xdr:colOff>
      <xdr:row>9</xdr:row>
      <xdr:rowOff>11430</xdr:rowOff>
    </xdr:from>
    <xdr:to>
      <xdr:col>10</xdr:col>
      <xdr:colOff>381000</xdr:colOff>
      <xdr:row>26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7CD39B-FE4F-5C45-842C-7D93A826B6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13</xdr:row>
      <xdr:rowOff>134301</xdr:rowOff>
    </xdr:from>
    <xdr:to>
      <xdr:col>12</xdr:col>
      <xdr:colOff>414020</xdr:colOff>
      <xdr:row>38</xdr:row>
      <xdr:rowOff>38101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B70DCEF-613F-3C4D-8DEF-A755F522C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56</xdr:row>
      <xdr:rowOff>45720</xdr:rowOff>
    </xdr:from>
    <xdr:to>
      <xdr:col>12</xdr:col>
      <xdr:colOff>352426</xdr:colOff>
      <xdr:row>83</xdr:row>
      <xdr:rowOff>94299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3BDA649-F529-BE4D-A7CF-9F7F5C8B7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89</xdr:row>
      <xdr:rowOff>152400</xdr:rowOff>
    </xdr:from>
    <xdr:to>
      <xdr:col>13</xdr:col>
      <xdr:colOff>0</xdr:colOff>
      <xdr:row>118</xdr:row>
      <xdr:rowOff>48579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C42E9FA-0543-604C-B289-CF61B41FFA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</xdr:colOff>
      <xdr:row>5</xdr:row>
      <xdr:rowOff>139700</xdr:rowOff>
    </xdr:from>
    <xdr:to>
      <xdr:col>9</xdr:col>
      <xdr:colOff>469900</xdr:colOff>
      <xdr:row>20</xdr:row>
      <xdr:rowOff>25400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326A7B4-DE18-9C45-8783-8D137E82E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</xdr:colOff>
      <xdr:row>20</xdr:row>
      <xdr:rowOff>10795</xdr:rowOff>
    </xdr:from>
    <xdr:to>
      <xdr:col>8</xdr:col>
      <xdr:colOff>79375</xdr:colOff>
      <xdr:row>37</xdr:row>
      <xdr:rowOff>155575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F0D51D5-0B65-4943-9DBB-448B39FF6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39370</xdr:colOff>
      <xdr:row>4</xdr:row>
      <xdr:rowOff>20955</xdr:rowOff>
    </xdr:from>
    <xdr:to>
      <xdr:col>10</xdr:col>
      <xdr:colOff>318770</xdr:colOff>
      <xdr:row>19</xdr:row>
      <xdr:rowOff>91440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51D4798-22A8-EF4D-B585-B00CCAB85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870584</xdr:colOff>
      <xdr:row>15</xdr:row>
      <xdr:rowOff>112394</xdr:rowOff>
    </xdr:from>
    <xdr:to>
      <xdr:col>6</xdr:col>
      <xdr:colOff>168910</xdr:colOff>
      <xdr:row>38</xdr:row>
      <xdr:rowOff>45720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E34304F-64CB-2040-85FD-578DACCA09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10</xdr:col>
      <xdr:colOff>66674</xdr:colOff>
      <xdr:row>43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1271917-C937-F54B-883C-90A11F035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22</xdr:col>
      <xdr:colOff>66674</xdr:colOff>
      <xdr:row>43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3B06E9C-27F7-F644-9784-F95A138EF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14</xdr:row>
      <xdr:rowOff>63500</xdr:rowOff>
    </xdr:from>
    <xdr:to>
      <xdr:col>8</xdr:col>
      <xdr:colOff>112713</xdr:colOff>
      <xdr:row>36</xdr:row>
      <xdr:rowOff>125411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911D03-CE93-E345-92B4-C93575F918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-my.sharepoint.com/A-FILES/ANNUARIO/Annuario2005/CONSEGNATI/A%20FILES/ANNUARIO/An2004/CAPITOLI%20CONSEGNATI/Materiale%20di%20lavoro/lavoro%20app%20passo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Stefano/Politiche%20comunitarie/2001/camp97/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-my.sharepoint.com/A-FILES/ANNUARIO/Annuario2005/CONSEGNATI/DISCO_D/ANNUARIO/An01/CAPITOLI%20CONSEGNATI/Documenti/federaliment/PELLICCIA/Export%20agroalim.%202001%20per%20pa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2078/camp98/gen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20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199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5243-E0B6-470D-8627-D2645F1E9B11}">
  <dimension ref="A1:H35"/>
  <sheetViews>
    <sheetView tabSelected="1" zoomScale="80" zoomScaleNormal="80" workbookViewId="0">
      <selection activeCell="A2" sqref="A2"/>
    </sheetView>
  </sheetViews>
  <sheetFormatPr defaultColWidth="8.90625" defaultRowHeight="13" x14ac:dyDescent="0.3"/>
  <cols>
    <col min="1" max="1" width="26.453125" style="1" customWidth="1"/>
    <col min="2" max="3" width="8.90625" style="1"/>
    <col min="4" max="4" width="13.453125" style="1" customWidth="1"/>
    <col min="5" max="5" width="15" style="1" customWidth="1"/>
    <col min="6" max="7" width="8.90625" style="1"/>
    <col min="8" max="8" width="9.54296875" style="1" bestFit="1" customWidth="1"/>
    <col min="9" max="16384" width="8.90625" style="1"/>
  </cols>
  <sheetData>
    <row r="1" spans="1:8" ht="14.5" x14ac:dyDescent="0.3">
      <c r="A1" s="155" t="s">
        <v>380</v>
      </c>
    </row>
    <row r="2" spans="1:8" x14ac:dyDescent="0.3">
      <c r="A2" s="155"/>
    </row>
    <row r="3" spans="1:8" x14ac:dyDescent="0.3">
      <c r="A3" s="155"/>
      <c r="E3" s="1" t="s">
        <v>238</v>
      </c>
    </row>
    <row r="4" spans="1:8" ht="26" x14ac:dyDescent="0.3">
      <c r="A4" s="86"/>
      <c r="B4" s="134">
        <v>2020</v>
      </c>
      <c r="C4" s="134">
        <v>2021</v>
      </c>
      <c r="D4" s="134" t="s">
        <v>49</v>
      </c>
      <c r="E4" s="156" t="s">
        <v>255</v>
      </c>
    </row>
    <row r="5" spans="1:8" x14ac:dyDescent="0.3">
      <c r="A5" s="18" t="s">
        <v>256</v>
      </c>
      <c r="B5" s="157">
        <v>8977.52</v>
      </c>
      <c r="C5" s="157">
        <v>10142.209999999999</v>
      </c>
      <c r="D5" s="158">
        <f>(C5-B5)/B5*100</f>
        <v>12.973404681916595</v>
      </c>
      <c r="E5" s="158">
        <f>(C5/$C$32)*100</f>
        <v>2.2802196591603083</v>
      </c>
      <c r="G5" s="87"/>
    </row>
    <row r="6" spans="1:8" x14ac:dyDescent="0.3">
      <c r="A6" s="18" t="s">
        <v>257</v>
      </c>
      <c r="B6" s="157">
        <v>3884.35</v>
      </c>
      <c r="C6" s="157">
        <v>5382.01</v>
      </c>
      <c r="D6" s="158">
        <f t="shared" ref="D6:D32" si="0">(C6-B6)/B6*100</f>
        <v>38.55625780375096</v>
      </c>
      <c r="E6" s="158">
        <f t="shared" ref="E6:E32" si="1">(C6/$C$32)*100</f>
        <v>1.2100089633124704</v>
      </c>
      <c r="G6" s="87"/>
    </row>
    <row r="7" spans="1:8" x14ac:dyDescent="0.3">
      <c r="A7" s="18" t="s">
        <v>258</v>
      </c>
      <c r="B7" s="157">
        <v>5548.35</v>
      </c>
      <c r="C7" s="157">
        <v>6422.2</v>
      </c>
      <c r="D7" s="158">
        <f t="shared" si="0"/>
        <v>15.749727396433164</v>
      </c>
      <c r="E7" s="158">
        <f t="shared" si="1"/>
        <v>1.4438694027297141</v>
      </c>
      <c r="G7" s="87"/>
    </row>
    <row r="8" spans="1:8" x14ac:dyDescent="0.3">
      <c r="A8" s="18" t="s">
        <v>259</v>
      </c>
      <c r="B8" s="157">
        <v>11694.73</v>
      </c>
      <c r="C8" s="157">
        <v>11731.97</v>
      </c>
      <c r="D8" s="158">
        <f t="shared" si="0"/>
        <v>0.31843402968687423</v>
      </c>
      <c r="E8" s="158">
        <f t="shared" si="1"/>
        <v>2.6376370273026257</v>
      </c>
      <c r="G8" s="87"/>
    </row>
    <row r="9" spans="1:8" x14ac:dyDescent="0.3">
      <c r="A9" s="18" t="s">
        <v>260</v>
      </c>
      <c r="B9" s="157">
        <v>57345.39</v>
      </c>
      <c r="C9" s="157">
        <v>59167.37</v>
      </c>
      <c r="D9" s="158">
        <f t="shared" si="0"/>
        <v>3.1772039565865766</v>
      </c>
      <c r="E9" s="158">
        <f t="shared" si="1"/>
        <v>13.302288185199465</v>
      </c>
      <c r="G9" s="87"/>
    </row>
    <row r="10" spans="1:8" x14ac:dyDescent="0.3">
      <c r="A10" s="18" t="s">
        <v>261</v>
      </c>
      <c r="B10" s="157">
        <v>987.89</v>
      </c>
      <c r="C10" s="157">
        <v>1106.6099999999999</v>
      </c>
      <c r="D10" s="158">
        <f t="shared" si="0"/>
        <v>12.017532316351003</v>
      </c>
      <c r="E10" s="158">
        <f t="shared" si="1"/>
        <v>0.24879329820851559</v>
      </c>
      <c r="G10" s="87"/>
    </row>
    <row r="11" spans="1:8" x14ac:dyDescent="0.3">
      <c r="A11" s="18" t="s">
        <v>262</v>
      </c>
      <c r="B11" s="157">
        <v>8797.2099999999991</v>
      </c>
      <c r="C11" s="157">
        <v>10069.17</v>
      </c>
      <c r="D11" s="158">
        <f t="shared" si="0"/>
        <v>14.458674966267726</v>
      </c>
      <c r="E11" s="158">
        <f t="shared" si="1"/>
        <v>2.2637984606340438</v>
      </c>
      <c r="G11" s="87"/>
    </row>
    <row r="12" spans="1:8" x14ac:dyDescent="0.3">
      <c r="A12" s="18" t="s">
        <v>263</v>
      </c>
      <c r="B12" s="157">
        <v>11705.24</v>
      </c>
      <c r="C12" s="157">
        <v>12041.81</v>
      </c>
      <c r="D12" s="158">
        <f t="shared" si="0"/>
        <v>2.8753788901380894</v>
      </c>
      <c r="E12" s="158">
        <f t="shared" si="1"/>
        <v>2.7072967226938895</v>
      </c>
      <c r="G12" s="87"/>
    </row>
    <row r="13" spans="1:8" x14ac:dyDescent="0.3">
      <c r="A13" s="18" t="s">
        <v>264</v>
      </c>
      <c r="B13" s="157">
        <v>51018.97</v>
      </c>
      <c r="C13" s="157">
        <v>56338.19</v>
      </c>
      <c r="D13" s="158">
        <f t="shared" si="0"/>
        <v>10.425965087103878</v>
      </c>
      <c r="E13" s="158">
        <f t="shared" si="1"/>
        <v>12.666218546008089</v>
      </c>
      <c r="G13" s="87"/>
    </row>
    <row r="14" spans="1:8" x14ac:dyDescent="0.3">
      <c r="A14" s="18" t="s">
        <v>265</v>
      </c>
      <c r="B14" s="157">
        <v>75495.259999999995</v>
      </c>
      <c r="C14" s="157">
        <v>81300.740000000005</v>
      </c>
      <c r="D14" s="158">
        <f t="shared" si="0"/>
        <v>7.6898602640748717</v>
      </c>
      <c r="E14" s="158">
        <f t="shared" si="1"/>
        <v>18.278417194307835</v>
      </c>
      <c r="G14" s="87"/>
    </row>
    <row r="15" spans="1:8" x14ac:dyDescent="0.3">
      <c r="A15" s="18" t="s">
        <v>266</v>
      </c>
      <c r="B15" s="157">
        <v>2314.8200000000002</v>
      </c>
      <c r="C15" s="157">
        <v>2645.91</v>
      </c>
      <c r="D15" s="158">
        <f t="shared" si="0"/>
        <v>14.303055961154632</v>
      </c>
      <c r="E15" s="158">
        <f t="shared" si="1"/>
        <v>0.59486601030434705</v>
      </c>
      <c r="G15" s="87"/>
      <c r="H15" s="69"/>
    </row>
    <row r="16" spans="1:8" x14ac:dyDescent="0.3">
      <c r="A16" s="18" t="s">
        <v>99</v>
      </c>
      <c r="B16" s="157">
        <v>57698.09</v>
      </c>
      <c r="C16" s="157">
        <v>61041.94</v>
      </c>
      <c r="D16" s="158">
        <f t="shared" si="0"/>
        <v>5.7954258104557805</v>
      </c>
      <c r="E16" s="158">
        <f t="shared" si="1"/>
        <v>13.723737885656478</v>
      </c>
      <c r="G16" s="87"/>
    </row>
    <row r="17" spans="1:7" x14ac:dyDescent="0.3">
      <c r="A17" s="18" t="s">
        <v>267</v>
      </c>
      <c r="B17" s="157">
        <v>755.63</v>
      </c>
      <c r="C17" s="157">
        <v>760.9</v>
      </c>
      <c r="D17" s="158">
        <f t="shared" si="0"/>
        <v>0.69743128250598596</v>
      </c>
      <c r="E17" s="158">
        <f t="shared" si="1"/>
        <v>0.17106913963081802</v>
      </c>
      <c r="G17" s="87"/>
    </row>
    <row r="18" spans="1:7" x14ac:dyDescent="0.3">
      <c r="A18" s="18" t="s">
        <v>268</v>
      </c>
      <c r="B18" s="157">
        <v>1655.65</v>
      </c>
      <c r="C18" s="157">
        <v>1743.14</v>
      </c>
      <c r="D18" s="158">
        <f t="shared" si="0"/>
        <v>5.2843294174493405</v>
      </c>
      <c r="E18" s="158">
        <f t="shared" si="1"/>
        <v>0.39190098574854004</v>
      </c>
      <c r="G18" s="87"/>
    </row>
    <row r="19" spans="1:7" x14ac:dyDescent="0.3">
      <c r="A19" s="18" t="s">
        <v>269</v>
      </c>
      <c r="B19" s="157">
        <v>3133.92</v>
      </c>
      <c r="C19" s="157">
        <v>3343.78</v>
      </c>
      <c r="D19" s="158">
        <f t="shared" si="0"/>
        <v>6.6964057793434462</v>
      </c>
      <c r="E19" s="158">
        <f t="shared" si="1"/>
        <v>0.75176444699006006</v>
      </c>
      <c r="G19" s="87"/>
    </row>
    <row r="20" spans="1:7" x14ac:dyDescent="0.3">
      <c r="A20" s="18" t="s">
        <v>270</v>
      </c>
      <c r="B20" s="157">
        <v>439.69</v>
      </c>
      <c r="C20" s="157">
        <v>500.11</v>
      </c>
      <c r="D20" s="158">
        <f t="shared" si="0"/>
        <v>13.741499692965503</v>
      </c>
      <c r="E20" s="158">
        <f t="shared" si="1"/>
        <v>0.11243709741197057</v>
      </c>
      <c r="G20" s="87"/>
    </row>
    <row r="21" spans="1:7" x14ac:dyDescent="0.3">
      <c r="A21" s="18" t="s">
        <v>271</v>
      </c>
      <c r="B21" s="157">
        <v>8048.34</v>
      </c>
      <c r="C21" s="157">
        <v>9233.76</v>
      </c>
      <c r="D21" s="158">
        <f t="shared" si="0"/>
        <v>14.728751518946764</v>
      </c>
      <c r="E21" s="158">
        <f t="shared" si="1"/>
        <v>2.0759776301188881</v>
      </c>
      <c r="G21" s="87"/>
    </row>
    <row r="22" spans="1:7" x14ac:dyDescent="0.3">
      <c r="A22" s="18" t="s">
        <v>272</v>
      </c>
      <c r="B22" s="157">
        <v>121.09</v>
      </c>
      <c r="C22" s="157">
        <v>121.51</v>
      </c>
      <c r="D22" s="158">
        <f t="shared" si="0"/>
        <v>0.34684945082170426</v>
      </c>
      <c r="E22" s="158">
        <f t="shared" si="1"/>
        <v>2.7318453353319352E-2</v>
      </c>
      <c r="G22" s="87"/>
    </row>
    <row r="23" spans="1:7" x14ac:dyDescent="0.3">
      <c r="A23" s="18" t="s">
        <v>273</v>
      </c>
      <c r="B23" s="157">
        <v>28150.2</v>
      </c>
      <c r="C23" s="157">
        <v>30493.75</v>
      </c>
      <c r="D23" s="158">
        <f t="shared" si="0"/>
        <v>8.3251628762850682</v>
      </c>
      <c r="E23" s="158">
        <f t="shared" si="1"/>
        <v>6.8557492135855655</v>
      </c>
      <c r="G23" s="87"/>
    </row>
    <row r="24" spans="1:7" x14ac:dyDescent="0.3">
      <c r="A24" s="18" t="s">
        <v>274</v>
      </c>
      <c r="B24" s="157">
        <v>7673.71</v>
      </c>
      <c r="C24" s="157">
        <v>8566.6200000000008</v>
      </c>
      <c r="D24" s="158">
        <f t="shared" si="0"/>
        <v>11.635962265970447</v>
      </c>
      <c r="E24" s="158">
        <f t="shared" si="1"/>
        <v>1.9259880574900228</v>
      </c>
      <c r="G24" s="87"/>
    </row>
    <row r="25" spans="1:7" x14ac:dyDescent="0.3">
      <c r="A25" s="18" t="s">
        <v>275</v>
      </c>
      <c r="B25" s="157">
        <v>25859.27</v>
      </c>
      <c r="C25" s="157">
        <v>27251.84</v>
      </c>
      <c r="D25" s="158">
        <f t="shared" si="0"/>
        <v>5.3851868208189932</v>
      </c>
      <c r="E25" s="158">
        <f t="shared" si="1"/>
        <v>6.1268876621851902</v>
      </c>
      <c r="G25" s="87"/>
    </row>
    <row r="26" spans="1:7" x14ac:dyDescent="0.3">
      <c r="A26" s="18" t="s">
        <v>276</v>
      </c>
      <c r="B26" s="157">
        <v>8211.84</v>
      </c>
      <c r="C26" s="157">
        <v>9433.5400000000009</v>
      </c>
      <c r="D26" s="158">
        <f t="shared" si="0"/>
        <v>14.877299119320405</v>
      </c>
      <c r="E26" s="158">
        <f t="shared" si="1"/>
        <v>2.1208931153540633</v>
      </c>
      <c r="G26" s="87"/>
    </row>
    <row r="27" spans="1:7" x14ac:dyDescent="0.3">
      <c r="A27" s="18" t="s">
        <v>277</v>
      </c>
      <c r="B27" s="157">
        <v>16824.18</v>
      </c>
      <c r="C27" s="157">
        <v>21107.1</v>
      </c>
      <c r="D27" s="158">
        <f t="shared" si="0"/>
        <v>25.456931630546027</v>
      </c>
      <c r="E27" s="158">
        <f t="shared" si="1"/>
        <v>4.7453981299798116</v>
      </c>
      <c r="G27" s="87"/>
    </row>
    <row r="28" spans="1:7" x14ac:dyDescent="0.3">
      <c r="A28" s="18" t="s">
        <v>278</v>
      </c>
      <c r="B28" s="157">
        <v>1370.29</v>
      </c>
      <c r="C28" s="157">
        <v>1319.31</v>
      </c>
      <c r="D28" s="158">
        <f t="shared" si="0"/>
        <v>-3.7203803574425867</v>
      </c>
      <c r="E28" s="158">
        <f t="shared" si="1"/>
        <v>0.29661351899899396</v>
      </c>
      <c r="G28" s="87"/>
    </row>
    <row r="29" spans="1:7" x14ac:dyDescent="0.3">
      <c r="A29" s="18" t="s">
        <v>279</v>
      </c>
      <c r="B29" s="157">
        <v>2325.04</v>
      </c>
      <c r="C29" s="157">
        <v>2463.63</v>
      </c>
      <c r="D29" s="158">
        <f t="shared" si="0"/>
        <v>5.9607576643842748</v>
      </c>
      <c r="E29" s="158">
        <f t="shared" si="1"/>
        <v>0.55388495790336723</v>
      </c>
      <c r="G29" s="87"/>
    </row>
    <row r="30" spans="1:7" x14ac:dyDescent="0.3">
      <c r="A30" s="18" t="s">
        <v>280</v>
      </c>
      <c r="B30" s="157">
        <v>4121</v>
      </c>
      <c r="C30" s="157">
        <v>4128.6499999999996</v>
      </c>
      <c r="D30" s="158">
        <f t="shared" si="0"/>
        <v>0.1856345547197194</v>
      </c>
      <c r="E30" s="158">
        <f t="shared" si="1"/>
        <v>0.92822263548005879</v>
      </c>
      <c r="G30" s="87"/>
    </row>
    <row r="31" spans="1:7" x14ac:dyDescent="0.3">
      <c r="A31" s="18" t="s">
        <v>281</v>
      </c>
      <c r="B31" s="157">
        <v>6041.59</v>
      </c>
      <c r="C31" s="157">
        <v>6933.17</v>
      </c>
      <c r="D31" s="158">
        <f t="shared" si="0"/>
        <v>14.757373472877171</v>
      </c>
      <c r="E31" s="158">
        <f t="shared" si="1"/>
        <v>1.5587480967462197</v>
      </c>
      <c r="G31" s="87"/>
    </row>
    <row r="32" spans="1:7" x14ac:dyDescent="0.3">
      <c r="A32" s="162" t="s">
        <v>282</v>
      </c>
      <c r="B32" s="174">
        <v>410199.27</v>
      </c>
      <c r="C32" s="174">
        <v>444790.92</v>
      </c>
      <c r="D32" s="175">
        <f t="shared" si="0"/>
        <v>8.4328892150393067</v>
      </c>
      <c r="E32" s="175">
        <f t="shared" si="1"/>
        <v>100</v>
      </c>
      <c r="G32" s="87"/>
    </row>
    <row r="34" spans="1:1" x14ac:dyDescent="0.3">
      <c r="A34" s="1" t="s">
        <v>379</v>
      </c>
    </row>
    <row r="35" spans="1:1" x14ac:dyDescent="0.3">
      <c r="A35" s="1" t="s">
        <v>283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FAE6-B1F9-FD4C-9CED-F83DACF214DD}">
  <dimension ref="A1:P27"/>
  <sheetViews>
    <sheetView topLeftCell="A7" zoomScale="80" zoomScaleNormal="80" workbookViewId="0">
      <selection activeCell="A7" sqref="A7"/>
    </sheetView>
  </sheetViews>
  <sheetFormatPr defaultColWidth="9.08984375" defaultRowHeight="13" x14ac:dyDescent="0.3"/>
  <cols>
    <col min="1" max="1" width="42" style="2" customWidth="1"/>
    <col min="2" max="2" width="16.453125" style="2" customWidth="1"/>
    <col min="3" max="3" width="11.453125" style="2" customWidth="1"/>
    <col min="4" max="4" width="9.36328125" style="2" bestFit="1" customWidth="1"/>
    <col min="5" max="5" width="9.08984375" style="2" bestFit="1" customWidth="1"/>
    <col min="6" max="6" width="9.36328125" style="2" bestFit="1" customWidth="1"/>
    <col min="7" max="7" width="9.08984375" style="2" bestFit="1" customWidth="1"/>
    <col min="8" max="8" width="9.36328125" style="2" bestFit="1" customWidth="1"/>
    <col min="9" max="9" width="9.08984375" style="2" bestFit="1" customWidth="1"/>
    <col min="10" max="10" width="9.36328125" style="2" bestFit="1" customWidth="1"/>
    <col min="11" max="11" width="16.36328125" style="2" customWidth="1"/>
    <col min="12" max="12" width="15.453125" style="2" bestFit="1" customWidth="1"/>
    <col min="13" max="13" width="24" style="2" customWidth="1"/>
    <col min="14" max="14" width="23.6328125" style="2" customWidth="1"/>
    <col min="15" max="15" width="10.453125" style="2" customWidth="1"/>
    <col min="16" max="16" width="11.453125" style="2" bestFit="1" customWidth="1"/>
    <col min="17" max="17" width="13.453125" style="2" customWidth="1"/>
    <col min="18" max="18" width="9.08984375" style="2"/>
    <col min="19" max="19" width="4.453125" style="2" customWidth="1"/>
    <col min="20" max="16384" width="9.08984375" style="2"/>
  </cols>
  <sheetData>
    <row r="1" spans="1:4" x14ac:dyDescent="0.3">
      <c r="B1" s="2">
        <v>2021</v>
      </c>
    </row>
    <row r="2" spans="1:4" x14ac:dyDescent="0.3">
      <c r="B2" s="2" t="s">
        <v>128</v>
      </c>
      <c r="C2" s="63" t="s">
        <v>129</v>
      </c>
      <c r="D2" s="2" t="s">
        <v>130</v>
      </c>
    </row>
    <row r="3" spans="1:4" x14ac:dyDescent="0.3">
      <c r="A3" s="2" t="s">
        <v>83</v>
      </c>
      <c r="B3" s="9">
        <v>4.4106087403443475</v>
      </c>
      <c r="C3" s="215">
        <v>2.1245774987928563</v>
      </c>
      <c r="D3" s="215">
        <v>2.2384731448005435</v>
      </c>
    </row>
    <row r="4" spans="1:4" x14ac:dyDescent="0.3">
      <c r="A4" s="2" t="s">
        <v>131</v>
      </c>
      <c r="B4" s="9">
        <v>1.8884550920672232</v>
      </c>
      <c r="C4" s="9">
        <v>-7.8574566220074749</v>
      </c>
      <c r="D4" s="215">
        <v>10.576994466165811</v>
      </c>
    </row>
    <row r="5" spans="1:4" x14ac:dyDescent="0.3">
      <c r="A5" s="2" t="s">
        <v>132</v>
      </c>
      <c r="B5" s="9">
        <v>-3.9889044557263138</v>
      </c>
      <c r="C5" s="9">
        <v>-4.3336028359972669</v>
      </c>
      <c r="D5" s="215">
        <v>0.36031291079147959</v>
      </c>
    </row>
    <row r="8" spans="1:4" x14ac:dyDescent="0.3">
      <c r="A8" s="2" t="s">
        <v>344</v>
      </c>
    </row>
    <row r="18" spans="1:16" x14ac:dyDescent="0.3">
      <c r="P18" s="11"/>
    </row>
    <row r="27" spans="1:16" x14ac:dyDescent="0.3">
      <c r="A27" s="1" t="s">
        <v>92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5383B-E004-3D4E-9268-A4B4EC3F64BA}">
  <dimension ref="A1:J25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27.453125" style="2" customWidth="1"/>
    <col min="2" max="2" width="8.81640625" style="1"/>
    <col min="3" max="3" width="9.6328125" style="1" customWidth="1"/>
    <col min="4" max="6" width="6.453125" style="1" bestFit="1" customWidth="1"/>
    <col min="7" max="9" width="9.81640625" style="1" bestFit="1" customWidth="1"/>
    <col min="10" max="10" width="9.81640625" style="1" customWidth="1"/>
    <col min="11" max="16384" width="8.81640625" style="1"/>
  </cols>
  <sheetData>
    <row r="1" spans="1:10" ht="14.5" x14ac:dyDescent="0.3">
      <c r="A1" s="1" t="s">
        <v>347</v>
      </c>
    </row>
    <row r="2" spans="1:10" x14ac:dyDescent="0.3">
      <c r="A2" s="88"/>
      <c r="B2" s="190"/>
      <c r="C2" s="190"/>
      <c r="D2" s="190"/>
      <c r="E2" s="136"/>
      <c r="F2" s="136"/>
      <c r="G2" s="136"/>
      <c r="H2" s="88"/>
      <c r="I2" s="88"/>
      <c r="J2" s="88"/>
    </row>
    <row r="3" spans="1:10" x14ac:dyDescent="0.3">
      <c r="A3" s="88"/>
      <c r="B3" s="134">
        <v>2016</v>
      </c>
      <c r="C3" s="134">
        <v>2017</v>
      </c>
      <c r="D3" s="134">
        <v>2018</v>
      </c>
      <c r="E3" s="136">
        <v>2019</v>
      </c>
      <c r="F3" s="136">
        <v>2020</v>
      </c>
      <c r="G3" s="136">
        <v>2021</v>
      </c>
      <c r="H3" s="136" t="s">
        <v>133</v>
      </c>
      <c r="I3" s="136" t="s">
        <v>134</v>
      </c>
      <c r="J3" s="136" t="s">
        <v>135</v>
      </c>
    </row>
    <row r="4" spans="1:10" x14ac:dyDescent="0.3">
      <c r="A4" s="1"/>
      <c r="B4" s="190"/>
      <c r="C4" s="190"/>
      <c r="D4" s="190"/>
      <c r="E4" s="190"/>
      <c r="F4" s="190"/>
      <c r="G4" s="190"/>
      <c r="H4" s="190"/>
      <c r="I4" s="190"/>
      <c r="J4" s="190"/>
    </row>
    <row r="5" spans="1:10" x14ac:dyDescent="0.3">
      <c r="A5" s="138" t="s">
        <v>346</v>
      </c>
      <c r="B5" s="139">
        <v>102.26666666666665</v>
      </c>
      <c r="C5" s="140">
        <v>103.45</v>
      </c>
      <c r="D5" s="140">
        <v>104.83333333333333</v>
      </c>
      <c r="E5" s="140">
        <v>107.81666666666668</v>
      </c>
      <c r="F5" s="140">
        <v>104.41666666666667</v>
      </c>
      <c r="G5" s="73">
        <v>109.56666666666666</v>
      </c>
      <c r="H5" s="73">
        <v>5.1499999999999915</v>
      </c>
      <c r="I5" s="73">
        <v>-3.4000000000000057</v>
      </c>
      <c r="J5" s="73">
        <v>1.7499999999999858</v>
      </c>
    </row>
    <row r="6" spans="1:10" ht="32.25" customHeight="1" x14ac:dyDescent="0.3">
      <c r="A6" s="141" t="s">
        <v>136</v>
      </c>
      <c r="B6" s="142">
        <v>103.60833333333335</v>
      </c>
      <c r="C6" s="142">
        <v>100.78333333333335</v>
      </c>
      <c r="D6" s="142">
        <v>102.25</v>
      </c>
      <c r="E6" s="142">
        <v>102.125</v>
      </c>
      <c r="F6" s="142">
        <v>98.091666666666654</v>
      </c>
      <c r="G6" s="71">
        <v>103.19166666666666</v>
      </c>
      <c r="H6" s="71">
        <v>5.1000000000000085</v>
      </c>
      <c r="I6" s="71">
        <v>-4.0333333333333456</v>
      </c>
      <c r="J6" s="71">
        <v>1.0666666666666629</v>
      </c>
    </row>
    <row r="7" spans="1:10" ht="31.75" customHeight="1" x14ac:dyDescent="0.3">
      <c r="A7" s="141" t="s">
        <v>137</v>
      </c>
      <c r="B7" s="142">
        <v>107.94999999999999</v>
      </c>
      <c r="C7" s="142">
        <v>106.33333333333333</v>
      </c>
      <c r="D7" s="142">
        <v>99.133333333333326</v>
      </c>
      <c r="E7" s="142">
        <v>97.783333333333317</v>
      </c>
      <c r="F7" s="142">
        <v>101.95</v>
      </c>
      <c r="G7" s="71">
        <v>104.79166666666667</v>
      </c>
      <c r="H7" s="71">
        <v>2.8416666666666686</v>
      </c>
      <c r="I7" s="71">
        <v>4.1666666666666856</v>
      </c>
      <c r="J7" s="71">
        <v>7.0083333333333542</v>
      </c>
    </row>
    <row r="8" spans="1:10" ht="26" x14ac:dyDescent="0.3">
      <c r="A8" s="141" t="s">
        <v>138</v>
      </c>
      <c r="B8" s="142">
        <v>98.508333333333326</v>
      </c>
      <c r="C8" s="142">
        <v>100.13333333333333</v>
      </c>
      <c r="D8" s="142">
        <v>96.550000000000026</v>
      </c>
      <c r="E8" s="142">
        <v>98.033333333333346</v>
      </c>
      <c r="F8" s="142">
        <v>93.741666666666674</v>
      </c>
      <c r="G8" s="71">
        <v>94.841666666666654</v>
      </c>
      <c r="H8" s="71">
        <v>1.0999999999999801</v>
      </c>
      <c r="I8" s="71">
        <v>-4.2916666666666714</v>
      </c>
      <c r="J8" s="71">
        <v>-3.1916666666666913</v>
      </c>
    </row>
    <row r="9" spans="1:10" s="85" customFormat="1" ht="26" x14ac:dyDescent="0.3">
      <c r="A9" s="141" t="s">
        <v>139</v>
      </c>
      <c r="B9" s="142">
        <v>102.96666666666668</v>
      </c>
      <c r="C9" s="142">
        <v>94.274999999999991</v>
      </c>
      <c r="D9" s="142">
        <v>93.466666666666683</v>
      </c>
      <c r="E9" s="142">
        <v>99.483333333333334</v>
      </c>
      <c r="F9" s="142">
        <v>106.13333333333334</v>
      </c>
      <c r="G9" s="71">
        <v>103.61666666666666</v>
      </c>
      <c r="H9" s="71">
        <v>-2.5166666666666799</v>
      </c>
      <c r="I9" s="71">
        <v>6.6500000000000057</v>
      </c>
      <c r="J9" s="71">
        <v>4.1333333333333258</v>
      </c>
    </row>
    <row r="10" spans="1:10" s="85" customFormat="1" x14ac:dyDescent="0.3">
      <c r="A10" s="141" t="s">
        <v>140</v>
      </c>
      <c r="B10" s="142">
        <v>101.39999999999999</v>
      </c>
      <c r="C10" s="142">
        <v>104.95833333333336</v>
      </c>
      <c r="D10" s="142">
        <v>107.26666666666665</v>
      </c>
      <c r="E10" s="142">
        <v>109.36666666666667</v>
      </c>
      <c r="F10" s="142">
        <v>111.29166666666669</v>
      </c>
      <c r="G10" s="71">
        <v>113.68333333333334</v>
      </c>
      <c r="H10" s="71">
        <v>2.3916666666666515</v>
      </c>
      <c r="I10" s="71">
        <v>1.9250000000000114</v>
      </c>
      <c r="J10" s="71">
        <v>4.3166666666666629</v>
      </c>
    </row>
    <row r="11" spans="1:10" s="85" customFormat="1" ht="26" x14ac:dyDescent="0.3">
      <c r="A11" s="141" t="s">
        <v>141</v>
      </c>
      <c r="B11" s="142">
        <v>98.466666666666683</v>
      </c>
      <c r="C11" s="142">
        <v>100.88333333333333</v>
      </c>
      <c r="D11" s="142">
        <v>99.675000000000011</v>
      </c>
      <c r="E11" s="142">
        <v>98.05</v>
      </c>
      <c r="F11" s="142">
        <v>97.3</v>
      </c>
      <c r="G11" s="71">
        <v>92.141666666666666</v>
      </c>
      <c r="H11" s="71">
        <v>-5.1583333333333314</v>
      </c>
      <c r="I11" s="71">
        <v>-0.75</v>
      </c>
      <c r="J11" s="71">
        <v>-5.9083333333333314</v>
      </c>
    </row>
    <row r="12" spans="1:10" ht="26" x14ac:dyDescent="0.3">
      <c r="A12" s="141" t="s">
        <v>142</v>
      </c>
      <c r="B12" s="142">
        <v>103.63333333333333</v>
      </c>
      <c r="C12" s="142">
        <v>104.85833333333331</v>
      </c>
      <c r="D12" s="142">
        <v>104.69166666666666</v>
      </c>
      <c r="E12" s="142">
        <v>110.59166666666668</v>
      </c>
      <c r="F12" s="142">
        <v>107.80833333333334</v>
      </c>
      <c r="G12" s="71">
        <v>108.75833333333334</v>
      </c>
      <c r="H12" s="71">
        <v>0.95000000000000284</v>
      </c>
      <c r="I12" s="71">
        <v>-2.7833333333333456</v>
      </c>
      <c r="J12" s="71">
        <v>-1.8333333333333428</v>
      </c>
    </row>
    <row r="13" spans="1:10" s="85" customFormat="1" ht="26" x14ac:dyDescent="0.3">
      <c r="A13" s="141" t="s">
        <v>143</v>
      </c>
      <c r="B13" s="144">
        <v>102.56666666666666</v>
      </c>
      <c r="C13" s="144">
        <v>105.73333333333333</v>
      </c>
      <c r="D13" s="144">
        <v>111.88333333333334</v>
      </c>
      <c r="E13" s="144">
        <v>114.67500000000001</v>
      </c>
      <c r="F13" s="144">
        <v>104.56666666666666</v>
      </c>
      <c r="G13" s="71">
        <v>120.575</v>
      </c>
      <c r="H13" s="71">
        <v>16.00833333333334</v>
      </c>
      <c r="I13" s="71">
        <v>-10.108333333333348</v>
      </c>
      <c r="J13" s="71">
        <v>5.8999999999999915</v>
      </c>
    </row>
    <row r="14" spans="1:10" ht="26" x14ac:dyDescent="0.3">
      <c r="A14" s="141" t="s">
        <v>144</v>
      </c>
      <c r="B14" s="142">
        <v>103.10833333333333</v>
      </c>
      <c r="C14" s="142">
        <v>102.13333333333333</v>
      </c>
      <c r="D14" s="142">
        <v>102.31666666666666</v>
      </c>
      <c r="E14" s="142">
        <v>109.21666666666665</v>
      </c>
      <c r="F14" s="142">
        <v>112.80000000000001</v>
      </c>
      <c r="G14" s="71">
        <v>116.98333333333333</v>
      </c>
      <c r="H14" s="71">
        <v>4.1833333333333229</v>
      </c>
      <c r="I14" s="71">
        <v>3.583333333333357</v>
      </c>
      <c r="J14" s="71">
        <v>7.7666666666666799</v>
      </c>
    </row>
    <row r="15" spans="1:10" s="146" customFormat="1" x14ac:dyDescent="0.3">
      <c r="A15" s="145" t="s">
        <v>345</v>
      </c>
      <c r="B15" s="139">
        <v>101.56666666666666</v>
      </c>
      <c r="C15" s="139">
        <v>107.33333333333336</v>
      </c>
      <c r="D15" s="139">
        <v>111.44166666666666</v>
      </c>
      <c r="E15" s="139">
        <v>117.35833333333335</v>
      </c>
      <c r="F15" s="139">
        <v>112.66666666666664</v>
      </c>
      <c r="G15" s="143">
        <v>125.86666666666667</v>
      </c>
      <c r="H15" s="73">
        <v>13.200000000000031</v>
      </c>
      <c r="I15" s="73">
        <v>-4.6916666666667055</v>
      </c>
      <c r="J15" s="73">
        <v>8.5083333333333258</v>
      </c>
    </row>
    <row r="16" spans="1:10" ht="26" x14ac:dyDescent="0.3">
      <c r="A16" s="147" t="s">
        <v>145</v>
      </c>
      <c r="B16" s="142">
        <v>110.25</v>
      </c>
      <c r="C16" s="142">
        <v>121.46666666666665</v>
      </c>
      <c r="D16" s="142">
        <v>143.09166666666667</v>
      </c>
      <c r="E16" s="142">
        <v>163.6</v>
      </c>
      <c r="F16" s="142">
        <v>146.75</v>
      </c>
      <c r="G16" s="1">
        <v>187.12500000000003</v>
      </c>
      <c r="H16" s="71">
        <v>40.375000000000028</v>
      </c>
      <c r="I16" s="71">
        <v>-16.849999999999994</v>
      </c>
      <c r="J16" s="71">
        <v>23.525000000000034</v>
      </c>
    </row>
    <row r="17" spans="1:10" x14ac:dyDescent="0.3">
      <c r="A17" s="147" t="s">
        <v>146</v>
      </c>
      <c r="B17" s="142">
        <v>102.27499999999999</v>
      </c>
      <c r="C17" s="142">
        <v>105.05000000000001</v>
      </c>
      <c r="D17" s="142">
        <v>105.94166666666668</v>
      </c>
      <c r="E17" s="142">
        <v>106.91666666666669</v>
      </c>
      <c r="F17" s="142">
        <v>109.10833333333333</v>
      </c>
      <c r="G17" s="1">
        <v>116.175</v>
      </c>
      <c r="H17" s="71">
        <v>7.0666666666666629</v>
      </c>
      <c r="I17" s="71">
        <v>2.1916666666666487</v>
      </c>
      <c r="J17" s="71">
        <v>9.2583333333333115</v>
      </c>
    </row>
    <row r="18" spans="1:10" x14ac:dyDescent="0.3">
      <c r="A18" s="141" t="s">
        <v>147</v>
      </c>
      <c r="B18" s="142">
        <v>102.175</v>
      </c>
      <c r="C18" s="142">
        <v>111.7</v>
      </c>
      <c r="D18" s="142">
        <v>116.84999999999998</v>
      </c>
      <c r="E18" s="142">
        <v>121.94999999999999</v>
      </c>
      <c r="F18" s="142">
        <v>113.36666666666667</v>
      </c>
      <c r="G18" s="1">
        <v>126.825</v>
      </c>
      <c r="H18" s="71">
        <v>13.458333333333329</v>
      </c>
      <c r="I18" s="71">
        <v>-8.5833333333333144</v>
      </c>
      <c r="J18" s="71">
        <v>4.8750000000000142</v>
      </c>
    </row>
    <row r="19" spans="1:10" ht="26" x14ac:dyDescent="0.3">
      <c r="A19" s="148" t="s">
        <v>148</v>
      </c>
      <c r="B19" s="142">
        <v>97.02500000000002</v>
      </c>
      <c r="C19" s="142">
        <v>101.09166666666665</v>
      </c>
      <c r="D19" s="142">
        <v>99.61666666666666</v>
      </c>
      <c r="E19" s="142">
        <v>103.76666666666665</v>
      </c>
      <c r="F19" s="142">
        <v>100.26666666666665</v>
      </c>
      <c r="G19" s="87">
        <v>105.34166666666665</v>
      </c>
      <c r="H19" s="71">
        <v>5.0750000000000028</v>
      </c>
      <c r="I19" s="71">
        <v>-3.5</v>
      </c>
      <c r="J19" s="71">
        <v>1.5750000000000028</v>
      </c>
    </row>
    <row r="20" spans="1:10" ht="26" x14ac:dyDescent="0.3">
      <c r="A20" s="138" t="s">
        <v>149</v>
      </c>
      <c r="B20" s="73">
        <v>102.41666666666667</v>
      </c>
      <c r="C20" s="73">
        <v>105.55833333333332</v>
      </c>
      <c r="D20" s="73">
        <v>107.25833333333333</v>
      </c>
      <c r="E20" s="73">
        <v>110.48333333333335</v>
      </c>
      <c r="F20" s="73">
        <v>107.04166666666669</v>
      </c>
      <c r="G20" s="73">
        <v>113.93333333333334</v>
      </c>
      <c r="H20" s="73">
        <v>6.8916666666666515</v>
      </c>
      <c r="I20" s="73">
        <v>-3.4416666666666629</v>
      </c>
      <c r="J20" s="73">
        <v>3.4499999999999886</v>
      </c>
    </row>
    <row r="21" spans="1:10" x14ac:dyDescent="0.3">
      <c r="A21" s="203"/>
      <c r="B21" s="73"/>
      <c r="C21" s="73"/>
      <c r="D21" s="73"/>
      <c r="E21" s="73"/>
      <c r="F21" s="73"/>
      <c r="G21" s="73"/>
      <c r="H21" s="73"/>
      <c r="I21" s="73"/>
      <c r="J21" s="73"/>
    </row>
    <row r="22" spans="1:10" x14ac:dyDescent="0.3">
      <c r="A22" s="149" t="s">
        <v>150</v>
      </c>
      <c r="B22" s="150">
        <v>102.21666666666665</v>
      </c>
      <c r="C22" s="150">
        <v>106.00833333333333</v>
      </c>
      <c r="D22" s="150">
        <v>107.03333333333332</v>
      </c>
      <c r="E22" s="150">
        <v>105.675</v>
      </c>
      <c r="F22" s="150">
        <v>92.875</v>
      </c>
      <c r="G22" s="150">
        <v>105.50833333333334</v>
      </c>
      <c r="H22" s="150">
        <v>12.63333333333334</v>
      </c>
      <c r="I22" s="150">
        <v>-12.799999999999997</v>
      </c>
      <c r="J22" s="150">
        <v>-0.16666666666665719</v>
      </c>
    </row>
    <row r="24" spans="1:10" x14ac:dyDescent="0.3">
      <c r="A24" s="2" t="s">
        <v>151</v>
      </c>
    </row>
    <row r="25" spans="1:10" x14ac:dyDescent="0.3">
      <c r="A25" s="1" t="s">
        <v>92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C8FDE-2CB5-6C4E-89F3-299F4E80CF80}">
  <dimension ref="A1:M89"/>
  <sheetViews>
    <sheetView topLeftCell="A13" zoomScale="80" zoomScaleNormal="80" workbookViewId="0">
      <selection activeCell="A14" sqref="A14"/>
    </sheetView>
  </sheetViews>
  <sheetFormatPr defaultColWidth="9.08984375" defaultRowHeight="13" x14ac:dyDescent="0.3"/>
  <cols>
    <col min="1" max="1" width="35.08984375" style="76" customWidth="1"/>
    <col min="2" max="16384" width="9.08984375" style="76"/>
  </cols>
  <sheetData>
    <row r="1" spans="1:13" x14ac:dyDescent="0.3">
      <c r="B1" s="76">
        <v>2010</v>
      </c>
      <c r="C1" s="76">
        <v>2011</v>
      </c>
      <c r="D1" s="76">
        <v>2012</v>
      </c>
      <c r="E1" s="76">
        <v>2013</v>
      </c>
      <c r="F1" s="76">
        <v>2014</v>
      </c>
      <c r="G1" s="76">
        <v>2015</v>
      </c>
      <c r="H1" s="76">
        <v>2016</v>
      </c>
      <c r="I1" s="76">
        <v>2017</v>
      </c>
      <c r="J1" s="76">
        <v>2018</v>
      </c>
      <c r="K1" s="76">
        <v>2019</v>
      </c>
      <c r="L1" s="76">
        <v>2020</v>
      </c>
      <c r="M1" s="76">
        <v>2021</v>
      </c>
    </row>
    <row r="2" spans="1:13" x14ac:dyDescent="0.3">
      <c r="A2" s="76" t="s">
        <v>152</v>
      </c>
      <c r="B2" s="78">
        <v>100.25833333333334</v>
      </c>
      <c r="C2" s="78">
        <v>106.875</v>
      </c>
      <c r="D2" s="78">
        <v>102.44166666666666</v>
      </c>
      <c r="E2" s="78">
        <v>99.216666666666654</v>
      </c>
      <c r="F2" s="78">
        <v>99.175000000000011</v>
      </c>
      <c r="G2" s="78">
        <v>99.99166666666666</v>
      </c>
      <c r="H2" s="78">
        <v>100.69166666666666</v>
      </c>
      <c r="I2" s="78">
        <v>106.30833333333332</v>
      </c>
      <c r="J2" s="78">
        <v>108.85833333333333</v>
      </c>
      <c r="K2" s="78">
        <v>108.59999999999998</v>
      </c>
      <c r="L2" s="78">
        <v>96.108333333333348</v>
      </c>
      <c r="M2" s="78">
        <v>118.02500000000002</v>
      </c>
    </row>
    <row r="3" spans="1:13" x14ac:dyDescent="0.3">
      <c r="A3" s="76" t="s">
        <v>153</v>
      </c>
      <c r="B3" s="78">
        <v>109.3</v>
      </c>
      <c r="C3" s="78">
        <v>114.48333333333333</v>
      </c>
      <c r="D3" s="78">
        <v>106.44166666666668</v>
      </c>
      <c r="E3" s="78">
        <v>100.8</v>
      </c>
      <c r="F3" s="78">
        <v>99.358333333333348</v>
      </c>
      <c r="G3" s="78">
        <v>100</v>
      </c>
      <c r="H3" s="78">
        <v>100.31666666666668</v>
      </c>
      <c r="I3" s="78">
        <v>105.49166666666667</v>
      </c>
      <c r="J3" s="78">
        <v>107.34166666666665</v>
      </c>
      <c r="K3" s="78">
        <v>107.11666666666666</v>
      </c>
      <c r="L3" s="78">
        <v>94.933333333333337</v>
      </c>
      <c r="M3" s="78">
        <v>118.21666666666668</v>
      </c>
    </row>
    <row r="4" spans="1:13" x14ac:dyDescent="0.3">
      <c r="A4" s="76" t="s">
        <v>154</v>
      </c>
      <c r="B4" s="78">
        <v>83.075000000000003</v>
      </c>
      <c r="C4" s="78">
        <v>92.424999999999997</v>
      </c>
      <c r="D4" s="78">
        <v>94.850000000000009</v>
      </c>
      <c r="E4" s="78">
        <v>96.2</v>
      </c>
      <c r="F4" s="78">
        <v>98.766666666666652</v>
      </c>
      <c r="G4" s="78">
        <v>100</v>
      </c>
      <c r="H4" s="78">
        <v>101.39999999999998</v>
      </c>
      <c r="I4" s="78">
        <v>107.87500000000001</v>
      </c>
      <c r="J4" s="78">
        <v>111.83333333333333</v>
      </c>
      <c r="K4" s="78">
        <v>111.50833333333333</v>
      </c>
      <c r="L4" s="78">
        <v>98.399999999999991</v>
      </c>
      <c r="M4" s="78">
        <v>117.675</v>
      </c>
    </row>
    <row r="5" spans="1:13" x14ac:dyDescent="0.3">
      <c r="A5" s="76" t="s">
        <v>155</v>
      </c>
      <c r="B5" s="78">
        <v>93.774999999999991</v>
      </c>
      <c r="C5" s="78">
        <v>100.54166666666667</v>
      </c>
      <c r="D5" s="78">
        <v>101.44166666666668</v>
      </c>
      <c r="E5" s="78">
        <v>101.55833333333334</v>
      </c>
      <c r="F5" s="78">
        <v>92.408333333333346</v>
      </c>
      <c r="G5" s="78">
        <v>100</v>
      </c>
      <c r="H5" s="78">
        <v>101.69999999999999</v>
      </c>
      <c r="I5" s="78">
        <v>104.43333333333334</v>
      </c>
      <c r="J5" s="78">
        <v>104.37499999999999</v>
      </c>
      <c r="K5" s="78">
        <v>106.70833333333331</v>
      </c>
      <c r="L5" s="78">
        <v>107.00000000000001</v>
      </c>
      <c r="M5" s="78">
        <v>114.39166666666665</v>
      </c>
    </row>
    <row r="6" spans="1:13" x14ac:dyDescent="0.3">
      <c r="A6" s="76" t="s">
        <v>156</v>
      </c>
      <c r="B6" s="78">
        <v>97.124999999999986</v>
      </c>
      <c r="C6" s="78">
        <v>104.03333333333332</v>
      </c>
      <c r="D6" s="78">
        <v>104.02499999999999</v>
      </c>
      <c r="E6" s="78">
        <v>103.45</v>
      </c>
      <c r="F6" s="78">
        <v>93.166666666666671</v>
      </c>
      <c r="G6" s="78">
        <v>100</v>
      </c>
      <c r="H6" s="78">
        <v>101.11666666666667</v>
      </c>
      <c r="I6" s="78">
        <v>104.13333333333333</v>
      </c>
      <c r="J6" s="78">
        <v>103.325</v>
      </c>
      <c r="K6" s="78">
        <v>105</v>
      </c>
      <c r="L6" s="78">
        <v>104.48333333333335</v>
      </c>
      <c r="M6" s="78">
        <v>111.05833333333334</v>
      </c>
    </row>
    <row r="7" spans="1:13" x14ac:dyDescent="0.3">
      <c r="A7" s="76" t="s">
        <v>157</v>
      </c>
      <c r="B7" s="78">
        <v>76.308333333333337</v>
      </c>
      <c r="C7" s="78">
        <v>82.25833333333334</v>
      </c>
      <c r="D7" s="78">
        <v>87.899999999999991</v>
      </c>
      <c r="E7" s="78">
        <v>91.699999999999989</v>
      </c>
      <c r="F7" s="78">
        <v>88.358333333333334</v>
      </c>
      <c r="G7" s="78">
        <v>99.99166666666666</v>
      </c>
      <c r="H7" s="78">
        <v>104.64999999999999</v>
      </c>
      <c r="I7" s="78">
        <v>105.90833333333332</v>
      </c>
      <c r="J7" s="78">
        <v>109.71666666666668</v>
      </c>
      <c r="K7" s="78">
        <v>115.39166666666667</v>
      </c>
      <c r="L7" s="78">
        <v>119.66666666666667</v>
      </c>
      <c r="M7" s="78">
        <v>131.18333333333331</v>
      </c>
    </row>
    <row r="8" spans="1:13" x14ac:dyDescent="0.3">
      <c r="B8" s="76">
        <v>2010</v>
      </c>
      <c r="C8" s="76">
        <v>2011</v>
      </c>
      <c r="D8" s="76">
        <v>2012</v>
      </c>
      <c r="E8" s="76">
        <v>2013</v>
      </c>
      <c r="F8" s="76">
        <v>2014</v>
      </c>
      <c r="G8" s="76">
        <v>2015</v>
      </c>
      <c r="H8" s="76">
        <v>2016</v>
      </c>
      <c r="I8" s="76">
        <v>2017</v>
      </c>
      <c r="J8" s="76">
        <v>2018</v>
      </c>
      <c r="K8" s="76">
        <v>2019</v>
      </c>
      <c r="L8" s="76">
        <v>2020</v>
      </c>
      <c r="M8" s="76">
        <v>2021</v>
      </c>
    </row>
    <row r="9" spans="1:13" x14ac:dyDescent="0.3">
      <c r="A9" s="76" t="s">
        <v>158</v>
      </c>
      <c r="B9" s="78">
        <v>97.108333333333334</v>
      </c>
      <c r="C9" s="78">
        <v>100.09166666666665</v>
      </c>
      <c r="D9" s="78">
        <v>101.88333333333334</v>
      </c>
      <c r="E9" s="78">
        <v>99.225000000000009</v>
      </c>
      <c r="F9" s="78">
        <v>97.174999999999969</v>
      </c>
      <c r="G9" s="78">
        <v>100</v>
      </c>
      <c r="H9" s="78">
        <v>100.53333333333335</v>
      </c>
      <c r="I9" s="78">
        <v>105.71666666666668</v>
      </c>
      <c r="J9" s="78">
        <v>108.13333333333331</v>
      </c>
      <c r="K9" s="78">
        <v>113.35833333333335</v>
      </c>
      <c r="L9" s="78">
        <v>104.06666666666666</v>
      </c>
      <c r="M9" s="77">
        <v>118.99166666666666</v>
      </c>
    </row>
    <row r="10" spans="1:13" x14ac:dyDescent="0.3">
      <c r="A10" s="76" t="s">
        <v>159</v>
      </c>
      <c r="B10" s="78">
        <v>103.325</v>
      </c>
      <c r="C10" s="78">
        <v>105.95833333333333</v>
      </c>
      <c r="D10" s="78">
        <v>106.30833333333334</v>
      </c>
      <c r="E10" s="78">
        <v>100.41666666666667</v>
      </c>
      <c r="F10" s="78">
        <v>98.191666666666663</v>
      </c>
      <c r="G10" s="78">
        <v>100</v>
      </c>
      <c r="H10" s="78">
        <v>99.416666666666671</v>
      </c>
      <c r="I10" s="78">
        <v>103.59166666666665</v>
      </c>
      <c r="J10" s="78">
        <v>104.33333333333333</v>
      </c>
      <c r="K10" s="78">
        <v>108.13333333333333</v>
      </c>
      <c r="L10" s="78">
        <v>96.09999999999998</v>
      </c>
      <c r="M10" s="77">
        <v>110.27499999999999</v>
      </c>
    </row>
    <row r="11" spans="1:13" x14ac:dyDescent="0.3">
      <c r="A11" s="76" t="s">
        <v>160</v>
      </c>
      <c r="B11" s="78">
        <v>79.825000000000003</v>
      </c>
      <c r="C11" s="78">
        <v>83.766666666666666</v>
      </c>
      <c r="D11" s="78">
        <v>89.600000000000009</v>
      </c>
      <c r="E11" s="78">
        <v>95.891666666666666</v>
      </c>
      <c r="F11" s="78">
        <v>94.308333333333337</v>
      </c>
      <c r="G11" s="78">
        <v>100.00833333333333</v>
      </c>
      <c r="H11" s="78">
        <v>103.52499999999998</v>
      </c>
      <c r="I11" s="78">
        <v>111.36666666666666</v>
      </c>
      <c r="J11" s="78">
        <v>118.30833333333334</v>
      </c>
      <c r="K11" s="78">
        <v>127.30833333333332</v>
      </c>
      <c r="L11" s="78">
        <v>125.34166666666665</v>
      </c>
      <c r="M11" s="77">
        <v>142.16666666666666</v>
      </c>
    </row>
    <row r="13" spans="1:13" x14ac:dyDescent="0.3">
      <c r="A13" s="76" t="s">
        <v>377</v>
      </c>
    </row>
    <row r="27" spans="1:1" x14ac:dyDescent="0.3">
      <c r="A27" s="76" t="s">
        <v>161</v>
      </c>
    </row>
    <row r="41" spans="1:13" x14ac:dyDescent="0.3">
      <c r="A41" s="1" t="s">
        <v>92</v>
      </c>
    </row>
    <row r="48" spans="1:13" x14ac:dyDescent="0.3">
      <c r="B48" s="76">
        <v>2005</v>
      </c>
      <c r="C48" s="76">
        <v>2006</v>
      </c>
      <c r="D48" s="76">
        <v>2007</v>
      </c>
      <c r="E48" s="76">
        <v>2008</v>
      </c>
      <c r="F48" s="76">
        <v>2009</v>
      </c>
      <c r="G48" s="76">
        <v>2010</v>
      </c>
      <c r="H48" s="76">
        <v>2011</v>
      </c>
      <c r="I48" s="76">
        <v>2012</v>
      </c>
      <c r="J48" s="76">
        <v>2013</v>
      </c>
      <c r="K48" s="76">
        <v>2014</v>
      </c>
      <c r="L48" s="76">
        <v>2015</v>
      </c>
      <c r="M48" s="76">
        <v>2016</v>
      </c>
    </row>
    <row r="49" spans="1:13" x14ac:dyDescent="0.3">
      <c r="A49" s="76" t="s">
        <v>152</v>
      </c>
      <c r="B49" s="77">
        <v>96.074999999999989</v>
      </c>
      <c r="C49" s="77">
        <v>104.30833333333334</v>
      </c>
      <c r="D49" s="77">
        <v>111.01666666666665</v>
      </c>
      <c r="E49" s="77">
        <v>112.44166666666665</v>
      </c>
      <c r="F49" s="77">
        <v>91.391666666666666</v>
      </c>
      <c r="G49" s="77">
        <v>100.45833333333333</v>
      </c>
      <c r="H49" s="77">
        <v>106.21666666666665</v>
      </c>
      <c r="I49" s="77">
        <v>102.07499999999999</v>
      </c>
      <c r="J49" s="77">
        <v>98.933333333333337</v>
      </c>
      <c r="K49" s="77">
        <v>98.50833333333334</v>
      </c>
      <c r="L49" s="77">
        <v>99.999999999999986</v>
      </c>
      <c r="M49" s="137">
        <v>99.975000000000009</v>
      </c>
    </row>
    <row r="50" spans="1:13" x14ac:dyDescent="0.3">
      <c r="A50" s="76" t="s">
        <v>153</v>
      </c>
      <c r="B50" s="77">
        <v>109.53333333333335</v>
      </c>
      <c r="C50" s="77">
        <v>117.27499999999999</v>
      </c>
      <c r="D50" s="77">
        <v>122.25833333333334</v>
      </c>
      <c r="E50" s="77">
        <v>123.32499999999999</v>
      </c>
      <c r="F50" s="77">
        <v>101.89999999999999</v>
      </c>
      <c r="G50" s="77">
        <v>109.53333333333335</v>
      </c>
      <c r="H50" s="77">
        <v>113.78333333333332</v>
      </c>
      <c r="I50" s="77">
        <v>106.05833333333334</v>
      </c>
      <c r="J50" s="77">
        <v>100.48333333333333</v>
      </c>
      <c r="K50" s="77">
        <v>98.699999999999989</v>
      </c>
      <c r="L50" s="77">
        <v>99.99166666666666</v>
      </c>
      <c r="M50" s="137">
        <v>99.591666666666683</v>
      </c>
    </row>
    <row r="51" spans="1:13" x14ac:dyDescent="0.3">
      <c r="A51" s="76" t="s">
        <v>154</v>
      </c>
      <c r="B51" s="77">
        <v>71.491666666666674</v>
      </c>
      <c r="C51" s="77">
        <v>80.49166666666666</v>
      </c>
      <c r="D51" s="77">
        <v>89.966666666666654</v>
      </c>
      <c r="E51" s="77">
        <v>91.95</v>
      </c>
      <c r="F51" s="77">
        <v>71.941666666666677</v>
      </c>
      <c r="G51" s="77">
        <v>83.233333333333334</v>
      </c>
      <c r="H51" s="77">
        <v>91.824999999999989</v>
      </c>
      <c r="I51" s="77">
        <v>94.52500000000002</v>
      </c>
      <c r="J51" s="77">
        <v>95.891666666666652</v>
      </c>
      <c r="K51" s="77">
        <v>98.091666666666654</v>
      </c>
      <c r="L51" s="77">
        <v>100.01666666666665</v>
      </c>
      <c r="M51" s="137">
        <v>100.70833333333336</v>
      </c>
    </row>
    <row r="52" spans="1:13" x14ac:dyDescent="0.3">
      <c r="A52" s="76" t="s">
        <v>155</v>
      </c>
      <c r="B52" s="77">
        <v>78.850000000000009</v>
      </c>
      <c r="C52" s="77">
        <v>81.55</v>
      </c>
      <c r="D52" s="77">
        <v>87.399999999999991</v>
      </c>
      <c r="E52" s="77">
        <v>96.283333333333317</v>
      </c>
      <c r="F52" s="77">
        <v>91.50833333333334</v>
      </c>
      <c r="G52" s="77">
        <v>94.083333333333329</v>
      </c>
      <c r="H52" s="77">
        <v>99.983333333333348</v>
      </c>
      <c r="I52" s="77">
        <v>101.13333333333334</v>
      </c>
      <c r="J52" s="77">
        <v>101.26666666666665</v>
      </c>
      <c r="K52" s="77">
        <v>99.375000000000014</v>
      </c>
      <c r="L52" s="77">
        <v>100.04166666666667</v>
      </c>
      <c r="M52" s="137">
        <v>101.03333333333335</v>
      </c>
    </row>
    <row r="53" spans="1:13" x14ac:dyDescent="0.3">
      <c r="A53" s="76" t="s">
        <v>156</v>
      </c>
      <c r="B53" s="77">
        <v>84.658333333333331</v>
      </c>
      <c r="C53" s="77">
        <v>86.674999999999997</v>
      </c>
      <c r="D53" s="77">
        <v>91.941666666666677</v>
      </c>
      <c r="E53" s="77">
        <v>100.2</v>
      </c>
      <c r="F53" s="77">
        <v>95.25833333333334</v>
      </c>
      <c r="G53" s="77">
        <v>97.449999999999989</v>
      </c>
      <c r="H53" s="77">
        <v>103.46666666666665</v>
      </c>
      <c r="I53" s="77">
        <v>103.7</v>
      </c>
      <c r="J53" s="77">
        <v>103.13333333333334</v>
      </c>
      <c r="K53" s="77">
        <v>100.2</v>
      </c>
      <c r="L53" s="77">
        <v>100.04166666666667</v>
      </c>
      <c r="M53" s="137">
        <v>100.48333333333333</v>
      </c>
    </row>
    <row r="54" spans="1:13" x14ac:dyDescent="0.3">
      <c r="A54" s="76" t="s">
        <v>157</v>
      </c>
      <c r="B54" s="77">
        <v>50.541666666666664</v>
      </c>
      <c r="C54" s="77">
        <v>56.19166666666667</v>
      </c>
      <c r="D54" s="77">
        <v>64.658333333333331</v>
      </c>
      <c r="E54" s="77">
        <v>75.941666666666649</v>
      </c>
      <c r="F54" s="77">
        <v>71.99166666666666</v>
      </c>
      <c r="G54" s="77">
        <v>76.50833333333334</v>
      </c>
      <c r="H54" s="77">
        <v>81.708333333333329</v>
      </c>
      <c r="I54" s="77">
        <v>87.61666666666666</v>
      </c>
      <c r="J54" s="77">
        <v>91.375</v>
      </c>
      <c r="K54" s="77">
        <v>95.016666666666666</v>
      </c>
      <c r="L54" s="77">
        <v>100.00833333333333</v>
      </c>
      <c r="M54" s="137">
        <v>103.79166666666667</v>
      </c>
    </row>
    <row r="89" spans="1:1" x14ac:dyDescent="0.3">
      <c r="A89" s="76" t="s">
        <v>308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B1D30-9E82-2B4B-86F1-B7A3AB8D9128}">
  <dimension ref="A1:Q16"/>
  <sheetViews>
    <sheetView zoomScale="80" zoomScaleNormal="80" workbookViewId="0">
      <selection activeCell="A2" sqref="A2"/>
    </sheetView>
  </sheetViews>
  <sheetFormatPr defaultColWidth="33.6328125" defaultRowHeight="13" x14ac:dyDescent="0.3"/>
  <cols>
    <col min="1" max="1" width="26.08984375" style="1" customWidth="1"/>
    <col min="2" max="2" width="9.81640625" style="1" customWidth="1"/>
    <col min="3" max="4" width="13.1796875" style="1" bestFit="1" customWidth="1"/>
    <col min="5" max="5" width="3.6328125" style="1" customWidth="1"/>
    <col min="6" max="6" width="10.6328125" style="1" customWidth="1"/>
    <col min="7" max="8" width="13.1796875" style="1" bestFit="1" customWidth="1"/>
    <col min="9" max="9" width="2.36328125" style="1" customWidth="1"/>
    <col min="10" max="10" width="9.81640625" style="1" customWidth="1"/>
    <col min="11" max="12" width="13.1796875" style="1" bestFit="1" customWidth="1"/>
    <col min="13" max="13" width="3.1796875" style="1" customWidth="1"/>
    <col min="14" max="14" width="9.81640625" style="1" customWidth="1"/>
    <col min="15" max="16" width="13.1796875" style="1" bestFit="1" customWidth="1"/>
    <col min="17" max="17" width="9.81640625" style="1" customWidth="1"/>
    <col min="18" max="18" width="8" style="1" bestFit="1" customWidth="1"/>
    <col min="19" max="19" width="8" style="1" customWidth="1"/>
    <col min="20" max="20" width="8.81640625" style="1" customWidth="1"/>
    <col min="21" max="21" width="7.08984375" style="1" customWidth="1"/>
    <col min="22" max="22" width="10.08984375" style="1" customWidth="1"/>
    <col min="23" max="16384" width="33.6328125" style="1"/>
  </cols>
  <sheetData>
    <row r="1" spans="1:17" x14ac:dyDescent="0.3">
      <c r="A1" s="1" t="s">
        <v>371</v>
      </c>
    </row>
    <row r="2" spans="1:17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7" ht="13.75" customHeight="1" x14ac:dyDescent="0.3">
      <c r="B3" s="251" t="s">
        <v>374</v>
      </c>
      <c r="C3" s="251"/>
      <c r="D3" s="251"/>
      <c r="F3" s="251" t="s">
        <v>162</v>
      </c>
      <c r="G3" s="251"/>
      <c r="H3" s="251"/>
      <c r="J3" s="251" t="s">
        <v>163</v>
      </c>
      <c r="K3" s="251"/>
      <c r="L3" s="251"/>
      <c r="N3" s="252" t="s">
        <v>164</v>
      </c>
      <c r="O3" s="252"/>
      <c r="P3" s="252"/>
    </row>
    <row r="4" spans="1:17" x14ac:dyDescent="0.3">
      <c r="A4" s="88"/>
      <c r="B4" s="136">
        <v>2021</v>
      </c>
      <c r="C4" s="136" t="s">
        <v>49</v>
      </c>
      <c r="D4" s="136" t="s">
        <v>372</v>
      </c>
      <c r="E4" s="136"/>
      <c r="F4" s="136">
        <v>2021</v>
      </c>
      <c r="G4" s="136" t="s">
        <v>49</v>
      </c>
      <c r="H4" s="136" t="s">
        <v>372</v>
      </c>
      <c r="I4" s="136"/>
      <c r="J4" s="136">
        <v>2021</v>
      </c>
      <c r="K4" s="136" t="s">
        <v>49</v>
      </c>
      <c r="L4" s="136" t="s">
        <v>372</v>
      </c>
      <c r="M4" s="136"/>
      <c r="N4" s="136">
        <v>2021</v>
      </c>
      <c r="O4" s="136" t="s">
        <v>49</v>
      </c>
      <c r="P4" s="136" t="s">
        <v>372</v>
      </c>
    </row>
    <row r="5" spans="1:17" x14ac:dyDescent="0.3">
      <c r="A5" s="1" t="s">
        <v>165</v>
      </c>
      <c r="B5" s="207">
        <v>8300</v>
      </c>
      <c r="C5" s="208">
        <v>11.652183271005406</v>
      </c>
      <c r="D5" s="208">
        <v>20.576442559126033</v>
      </c>
      <c r="E5" s="208"/>
      <c r="F5" s="207">
        <v>1544</v>
      </c>
      <c r="G5" s="208">
        <v>7.4460681976339593</v>
      </c>
      <c r="H5" s="208">
        <v>15.568862275449103</v>
      </c>
      <c r="I5" s="208"/>
      <c r="J5" s="207">
        <v>28463</v>
      </c>
      <c r="K5" s="208">
        <v>0.23594872517255952</v>
      </c>
      <c r="L5" s="208">
        <v>7.3629814039455317</v>
      </c>
      <c r="M5" s="208"/>
      <c r="N5" s="208">
        <v>54.245863050275794</v>
      </c>
      <c r="O5" s="208">
        <v>7.1931473330293345</v>
      </c>
      <c r="P5" s="208">
        <v>7.6431194106183664</v>
      </c>
      <c r="Q5" s="87"/>
    </row>
    <row r="6" spans="1:17" x14ac:dyDescent="0.3">
      <c r="A6" s="1" t="s">
        <v>166</v>
      </c>
      <c r="B6" s="207">
        <v>3981</v>
      </c>
      <c r="C6" s="208">
        <v>20.028944432719275</v>
      </c>
      <c r="D6" s="208">
        <v>-8.7888924529166559</v>
      </c>
      <c r="E6" s="208"/>
      <c r="F6" s="207">
        <v>691.31</v>
      </c>
      <c r="G6" s="208">
        <v>21.988706546673704</v>
      </c>
      <c r="H6" s="208">
        <v>-12.147668064557127</v>
      </c>
      <c r="I6" s="208"/>
      <c r="J6" s="207">
        <v>13242</v>
      </c>
      <c r="K6" s="208">
        <v>-1.6049933125278644</v>
      </c>
      <c r="L6" s="208">
        <v>-2.4386649966845941</v>
      </c>
      <c r="M6" s="208"/>
      <c r="N6" s="208">
        <v>52.205860141972508</v>
      </c>
      <c r="O6" s="208">
        <v>23.978554048114688</v>
      </c>
      <c r="P6" s="208">
        <v>-9.9516914846876574</v>
      </c>
      <c r="Q6" s="87"/>
    </row>
    <row r="7" spans="1:17" x14ac:dyDescent="0.3">
      <c r="A7" s="1" t="s">
        <v>167</v>
      </c>
      <c r="B7" s="207">
        <v>3963.8</v>
      </c>
      <c r="C7" s="208">
        <v>1.8866954554801585</v>
      </c>
      <c r="D7" s="208">
        <v>9.3009789052805782</v>
      </c>
      <c r="E7" s="208"/>
      <c r="F7" s="207">
        <v>1100.6959999999999</v>
      </c>
      <c r="G7" s="208">
        <v>-0.42554731318981165</v>
      </c>
      <c r="H7" s="208">
        <v>10.611596824439744</v>
      </c>
      <c r="I7" s="208"/>
      <c r="J7" s="207">
        <v>8727</v>
      </c>
      <c r="K7" s="208">
        <v>1.583052031195437</v>
      </c>
      <c r="L7" s="208">
        <v>2.9006013441811107</v>
      </c>
      <c r="M7" s="208"/>
      <c r="N7" s="208">
        <v>126.12535808410679</v>
      </c>
      <c r="O7" s="208">
        <v>-1.977297693091961</v>
      </c>
      <c r="P7" s="208">
        <v>7.493635002643928</v>
      </c>
      <c r="Q7" s="87"/>
    </row>
    <row r="8" spans="1:17" x14ac:dyDescent="0.3">
      <c r="A8" s="1" t="s">
        <v>168</v>
      </c>
      <c r="B8" s="207">
        <v>3355</v>
      </c>
      <c r="C8" s="208">
        <v>7.3050598093776022</v>
      </c>
      <c r="D8" s="208">
        <v>9.7158180450636031</v>
      </c>
      <c r="E8" s="208"/>
      <c r="F8" s="207">
        <v>455.84699999999998</v>
      </c>
      <c r="G8" s="208">
        <v>-8.8852688386967866</v>
      </c>
      <c r="H8" s="208">
        <v>-13.958663646659113</v>
      </c>
      <c r="I8" s="208"/>
      <c r="J8" s="207">
        <v>8353</v>
      </c>
      <c r="K8" s="208">
        <v>3.0344147033427902</v>
      </c>
      <c r="L8" s="208">
        <v>5.3607467204843591</v>
      </c>
      <c r="M8" s="208"/>
      <c r="N8" s="208">
        <v>54.572848078534655</v>
      </c>
      <c r="O8" s="208">
        <v>-11.568642939700087</v>
      </c>
      <c r="P8" s="208">
        <v>-18.336440247900558</v>
      </c>
      <c r="Q8" s="87"/>
    </row>
    <row r="9" spans="1:17" x14ac:dyDescent="0.3">
      <c r="A9" s="1" t="s">
        <v>169</v>
      </c>
      <c r="B9" s="207">
        <v>2308</v>
      </c>
      <c r="C9" s="208">
        <v>10.695443645083932</v>
      </c>
      <c r="D9" s="208">
        <v>4.9233986452698186</v>
      </c>
      <c r="E9" s="208"/>
      <c r="F9" s="207">
        <v>670.57299999999998</v>
      </c>
      <c r="G9" s="208">
        <v>10.655610561056102</v>
      </c>
      <c r="H9" s="208">
        <v>3.7396349009900991</v>
      </c>
      <c r="I9" s="208"/>
      <c r="J9" s="207">
        <v>4169</v>
      </c>
      <c r="K9" s="208">
        <v>-7.1907957813998086E-2</v>
      </c>
      <c r="L9" s="208">
        <v>3.6548980606663353</v>
      </c>
      <c r="M9" s="208"/>
      <c r="N9" s="208">
        <v>160.84744543055888</v>
      </c>
      <c r="O9" s="208">
        <v>10.735238009289048</v>
      </c>
      <c r="P9" s="208">
        <v>8.1748997788949548E-2</v>
      </c>
      <c r="Q9" s="87"/>
    </row>
    <row r="10" spans="1:17" x14ac:dyDescent="0.3">
      <c r="A10" s="1" t="s">
        <v>170</v>
      </c>
      <c r="B10" s="207">
        <v>1749</v>
      </c>
      <c r="C10" s="208">
        <v>12.043561819346573</v>
      </c>
      <c r="D10" s="208">
        <v>6.5488882120012182</v>
      </c>
      <c r="E10" s="208"/>
      <c r="F10" s="207">
        <v>41.002000000000002</v>
      </c>
      <c r="G10" s="208">
        <v>-4.6465116279069711</v>
      </c>
      <c r="H10" s="208">
        <v>-9.4878587196467876</v>
      </c>
      <c r="I10" s="208"/>
      <c r="J10" s="207">
        <v>608</v>
      </c>
      <c r="K10" s="208">
        <v>-0.32786885245901637</v>
      </c>
      <c r="L10" s="208">
        <v>-3.4920634920634921</v>
      </c>
      <c r="M10" s="208"/>
      <c r="N10" s="208">
        <v>67.4375</v>
      </c>
      <c r="O10" s="208">
        <v>-4.3328488372092986</v>
      </c>
      <c r="P10" s="208">
        <v>-6.2127483443708522</v>
      </c>
      <c r="Q10" s="87"/>
    </row>
    <row r="11" spans="1:17" x14ac:dyDescent="0.3">
      <c r="A11" s="1" t="s">
        <v>171</v>
      </c>
      <c r="B11" s="207">
        <v>1650.7619999999999</v>
      </c>
      <c r="C11" s="208">
        <v>16.66162544169611</v>
      </c>
      <c r="D11" s="208">
        <v>10.544565726913547</v>
      </c>
      <c r="E11" s="208"/>
      <c r="F11" s="207">
        <v>145.66399999999999</v>
      </c>
      <c r="G11" s="208">
        <v>131.21269841269842</v>
      </c>
      <c r="H11" s="208">
        <v>243.54716981132074</v>
      </c>
      <c r="I11" s="208"/>
      <c r="J11" s="207">
        <v>408</v>
      </c>
      <c r="K11" s="208">
        <v>4.6153846153846159</v>
      </c>
      <c r="L11" s="208">
        <v>9.9730458221024261</v>
      </c>
      <c r="M11" s="208"/>
      <c r="N11" s="208">
        <v>357.01960784313724</v>
      </c>
      <c r="O11" s="208">
        <v>121.01213818860876</v>
      </c>
      <c r="P11" s="208">
        <v>212.39215686274511</v>
      </c>
      <c r="Q11" s="87"/>
    </row>
    <row r="12" spans="1:17" x14ac:dyDescent="0.3">
      <c r="A12" s="1" t="s">
        <v>172</v>
      </c>
      <c r="B12" s="207">
        <v>1544.288</v>
      </c>
      <c r="C12" s="208">
        <v>1.1321545514079903</v>
      </c>
      <c r="D12" s="208">
        <v>4.6620128769908513</v>
      </c>
      <c r="E12" s="208"/>
      <c r="F12" s="207">
        <v>136.739</v>
      </c>
      <c r="G12" s="208">
        <v>-3.7049295774647857</v>
      </c>
      <c r="H12" s="208">
        <v>-3.0907158043940397</v>
      </c>
      <c r="I12" s="208"/>
      <c r="J12" s="207">
        <v>813</v>
      </c>
      <c r="K12" s="208">
        <v>-5.244755244755245</v>
      </c>
      <c r="L12" s="208">
        <v>-6.1200923787528865</v>
      </c>
      <c r="M12" s="208"/>
      <c r="N12" s="208">
        <v>168.19065190651907</v>
      </c>
      <c r="O12" s="208">
        <v>1.6250558702770119</v>
      </c>
      <c r="P12" s="208">
        <v>3.2268636081116173</v>
      </c>
      <c r="Q12" s="87"/>
    </row>
    <row r="13" spans="1:17" x14ac:dyDescent="0.3">
      <c r="A13" s="1" t="s">
        <v>173</v>
      </c>
      <c r="B13" s="207">
        <v>1469.9559999999999</v>
      </c>
      <c r="C13" s="208">
        <v>8.0849999999999937</v>
      </c>
      <c r="D13" s="208">
        <v>11.503906546309638</v>
      </c>
      <c r="E13" s="208"/>
      <c r="F13" s="207">
        <v>326.02699999999999</v>
      </c>
      <c r="G13" s="208">
        <v>15.612411347517726</v>
      </c>
      <c r="H13" s="208">
        <v>17.360331173506111</v>
      </c>
      <c r="I13" s="208"/>
      <c r="J13" s="207">
        <v>3396</v>
      </c>
      <c r="K13" s="208">
        <v>1.3126491646778042</v>
      </c>
      <c r="L13" s="208">
        <v>6.9606299212598426</v>
      </c>
      <c r="M13" s="208"/>
      <c r="N13" s="208">
        <v>96.003239104829206</v>
      </c>
      <c r="O13" s="208">
        <v>14.11448846786792</v>
      </c>
      <c r="P13" s="208">
        <v>9.7229244628627516</v>
      </c>
      <c r="Q13" s="87"/>
    </row>
    <row r="14" spans="1:17" x14ac:dyDescent="0.3">
      <c r="A14" s="88" t="s">
        <v>174</v>
      </c>
      <c r="B14" s="209">
        <v>1617.9</v>
      </c>
      <c r="C14" s="210">
        <v>-1.1063569682151533</v>
      </c>
      <c r="D14" s="210">
        <v>33.380049464138509</v>
      </c>
      <c r="E14" s="210"/>
      <c r="F14" s="209">
        <v>398</v>
      </c>
      <c r="G14" s="210">
        <v>-5.6872037914691944</v>
      </c>
      <c r="H14" s="210">
        <v>20.241691842900302</v>
      </c>
      <c r="I14" s="210"/>
      <c r="J14" s="209">
        <v>3433</v>
      </c>
      <c r="K14" s="210">
        <v>8.7463556851311949E-2</v>
      </c>
      <c r="L14" s="210">
        <v>31.431852986217457</v>
      </c>
      <c r="M14" s="210"/>
      <c r="N14" s="210">
        <v>115.93358578502767</v>
      </c>
      <c r="O14" s="210">
        <v>-5.7696210325485993</v>
      </c>
      <c r="P14" s="210">
        <v>-8.5140404620869194</v>
      </c>
      <c r="Q14" s="87"/>
    </row>
    <row r="16" spans="1:17" x14ac:dyDescent="0.3">
      <c r="A16" s="1" t="s">
        <v>175</v>
      </c>
    </row>
  </sheetData>
  <mergeCells count="4">
    <mergeCell ref="B3:D3"/>
    <mergeCell ref="F3:H3"/>
    <mergeCell ref="J3:L3"/>
    <mergeCell ref="N3:P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C8D71-ED6F-304B-9445-6CE7D2E87338}">
  <dimension ref="A1:E35"/>
  <sheetViews>
    <sheetView zoomScale="80" zoomScaleNormal="80" workbookViewId="0">
      <selection activeCell="A2" sqref="A2"/>
    </sheetView>
  </sheetViews>
  <sheetFormatPr defaultColWidth="47.36328125" defaultRowHeight="13" x14ac:dyDescent="0.3"/>
  <cols>
    <col min="1" max="1" width="43.36328125" style="1" customWidth="1"/>
    <col min="2" max="2" width="17.08984375" style="1" customWidth="1"/>
    <col min="3" max="3" width="15.08984375" style="1" bestFit="1" customWidth="1"/>
    <col min="4" max="4" width="18.6328125" style="1" bestFit="1" customWidth="1"/>
    <col min="5" max="5" width="20.453125" style="1" bestFit="1" customWidth="1"/>
    <col min="6" max="16384" width="47.36328125" style="1"/>
  </cols>
  <sheetData>
    <row r="1" spans="1:5" x14ac:dyDescent="0.3">
      <c r="A1" s="1" t="s">
        <v>375</v>
      </c>
      <c r="D1" s="190"/>
    </row>
    <row r="2" spans="1:5" x14ac:dyDescent="0.3">
      <c r="A2" s="85"/>
      <c r="D2" s="136"/>
    </row>
    <row r="3" spans="1:5" x14ac:dyDescent="0.3">
      <c r="A3" s="86"/>
      <c r="B3" s="134" t="s">
        <v>176</v>
      </c>
      <c r="C3" s="134" t="s">
        <v>177</v>
      </c>
      <c r="D3" s="134" t="s">
        <v>178</v>
      </c>
      <c r="E3" s="134" t="s">
        <v>179</v>
      </c>
    </row>
    <row r="4" spans="1:5" x14ac:dyDescent="0.3">
      <c r="B4" s="253" t="s">
        <v>180</v>
      </c>
      <c r="C4" s="253"/>
      <c r="D4" s="253"/>
      <c r="E4" s="253"/>
    </row>
    <row r="5" spans="1:5" x14ac:dyDescent="0.3">
      <c r="A5" s="1" t="s">
        <v>181</v>
      </c>
      <c r="B5" s="118">
        <v>11470105</v>
      </c>
      <c r="C5" s="118">
        <v>1454965</v>
      </c>
      <c r="D5" s="118">
        <v>1996187</v>
      </c>
      <c r="E5" s="118">
        <v>13000</v>
      </c>
    </row>
    <row r="6" spans="1:5" x14ac:dyDescent="0.3">
      <c r="A6" s="1" t="s">
        <v>182</v>
      </c>
      <c r="B6" s="118">
        <v>9294550</v>
      </c>
      <c r="C6" s="118">
        <v>1696344</v>
      </c>
      <c r="D6" s="118">
        <v>2976876</v>
      </c>
      <c r="E6" s="118">
        <v>19799</v>
      </c>
    </row>
    <row r="7" spans="1:5" x14ac:dyDescent="0.3">
      <c r="A7" s="1" t="s">
        <v>183</v>
      </c>
      <c r="B7" s="118">
        <v>6308657</v>
      </c>
      <c r="C7" s="118">
        <v>1684594</v>
      </c>
      <c r="D7" s="118">
        <v>1794858</v>
      </c>
      <c r="E7" s="118">
        <v>16223</v>
      </c>
    </row>
    <row r="8" spans="1:5" x14ac:dyDescent="0.3">
      <c r="A8" s="1" t="s">
        <v>184</v>
      </c>
      <c r="B8" s="118">
        <v>24958715</v>
      </c>
      <c r="C8" s="118">
        <v>3677100</v>
      </c>
      <c r="D8" s="118">
        <v>5827022</v>
      </c>
      <c r="E8" s="118">
        <v>36732</v>
      </c>
    </row>
    <row r="9" spans="1:5" x14ac:dyDescent="0.3">
      <c r="A9" s="1" t="s">
        <v>185</v>
      </c>
      <c r="B9" s="118">
        <v>12046410</v>
      </c>
      <c r="C9" s="118">
        <v>2406617</v>
      </c>
      <c r="D9" s="118">
        <v>5017838</v>
      </c>
      <c r="E9" s="118">
        <v>18198</v>
      </c>
    </row>
    <row r="10" spans="1:5" x14ac:dyDescent="0.3">
      <c r="A10" s="1" t="s">
        <v>87</v>
      </c>
      <c r="B10" s="118">
        <v>64078437</v>
      </c>
      <c r="C10" s="118">
        <v>10919620</v>
      </c>
      <c r="D10" s="118">
        <v>17612781</v>
      </c>
      <c r="E10" s="118">
        <v>103952</v>
      </c>
    </row>
    <row r="11" spans="1:5" x14ac:dyDescent="0.3">
      <c r="E11" s="118"/>
    </row>
    <row r="12" spans="1:5" x14ac:dyDescent="0.3">
      <c r="B12" s="254" t="s">
        <v>186</v>
      </c>
      <c r="C12" s="254"/>
      <c r="D12" s="254"/>
      <c r="E12" s="254"/>
    </row>
    <row r="14" spans="1:5" x14ac:dyDescent="0.3">
      <c r="A14" s="1" t="s">
        <v>181</v>
      </c>
      <c r="B14" s="211">
        <v>5.86208465548206</v>
      </c>
      <c r="C14" s="211">
        <v>1.5295391773885834</v>
      </c>
      <c r="D14" s="211">
        <v>12.905035737657258</v>
      </c>
      <c r="E14" s="211">
        <v>1.4277912147928533</v>
      </c>
    </row>
    <row r="15" spans="1:5" x14ac:dyDescent="0.3">
      <c r="A15" s="1" t="s">
        <v>182</v>
      </c>
      <c r="B15" s="211">
        <v>4.2960260897442586</v>
      </c>
      <c r="C15" s="211">
        <v>5.9545499687385028</v>
      </c>
      <c r="D15" s="211">
        <v>6.6</v>
      </c>
      <c r="E15" s="211">
        <v>0.4362603358190027</v>
      </c>
    </row>
    <row r="16" spans="1:5" x14ac:dyDescent="0.3">
      <c r="A16" s="1" t="s">
        <v>183</v>
      </c>
      <c r="B16" s="211">
        <v>5.0707163201231937</v>
      </c>
      <c r="C16" s="211">
        <v>4.376828583714282</v>
      </c>
      <c r="D16" s="211">
        <v>4.8155305107402082</v>
      </c>
      <c r="E16" s="211">
        <v>1.5333583677556641</v>
      </c>
    </row>
    <row r="17" spans="1:5" x14ac:dyDescent="0.3">
      <c r="A17" s="1" t="s">
        <v>184</v>
      </c>
      <c r="B17" s="211">
        <v>6.8174116551842019</v>
      </c>
      <c r="C17" s="211">
        <v>-0.39518496818123083</v>
      </c>
      <c r="D17" s="211">
        <v>12.934114908622943</v>
      </c>
      <c r="E17" s="211">
        <v>0.67975002740927526</v>
      </c>
    </row>
    <row r="18" spans="1:5" x14ac:dyDescent="0.3">
      <c r="A18" s="1" t="s">
        <v>185</v>
      </c>
      <c r="B18" s="211">
        <v>11.817934741242093</v>
      </c>
      <c r="C18" s="211">
        <v>14.637602735354108</v>
      </c>
      <c r="D18" s="211">
        <v>10.565395659738442</v>
      </c>
      <c r="E18" s="211">
        <v>0</v>
      </c>
    </row>
    <row r="19" spans="1:5" x14ac:dyDescent="0.3">
      <c r="A19" s="1" t="s">
        <v>87</v>
      </c>
      <c r="B19" s="211">
        <v>6.9937945925840577</v>
      </c>
      <c r="C19" s="211">
        <v>4.6038203181024739</v>
      </c>
      <c r="D19" s="211">
        <v>10.282511579713777</v>
      </c>
      <c r="E19" s="211">
        <v>0.73844364764027526</v>
      </c>
    </row>
    <row r="20" spans="1:5" x14ac:dyDescent="0.3">
      <c r="B20" s="255" t="s">
        <v>188</v>
      </c>
      <c r="C20" s="255"/>
      <c r="D20" s="255"/>
      <c r="E20" s="255"/>
    </row>
    <row r="21" spans="1:5" x14ac:dyDescent="0.3">
      <c r="A21" s="1" t="s">
        <v>181</v>
      </c>
      <c r="B21" s="211">
        <v>6.1247089924277427</v>
      </c>
      <c r="C21" s="211">
        <v>7.6226002541581783</v>
      </c>
      <c r="D21" s="211">
        <v>13.207965555336267</v>
      </c>
      <c r="E21" s="211">
        <v>0.49474335188620905</v>
      </c>
    </row>
    <row r="22" spans="1:5" x14ac:dyDescent="0.3">
      <c r="A22" s="1" t="s">
        <v>182</v>
      </c>
      <c r="B22" s="211">
        <v>8.0079670626569488</v>
      </c>
      <c r="C22" s="211">
        <v>15.50606385999364</v>
      </c>
      <c r="D22" s="211">
        <v>17.521175023834857</v>
      </c>
      <c r="E22" s="211">
        <v>2.9910528506034124</v>
      </c>
    </row>
    <row r="23" spans="1:5" x14ac:dyDescent="0.3">
      <c r="A23" s="1" t="s">
        <v>183</v>
      </c>
      <c r="B23" s="211">
        <v>1.7962225400288738</v>
      </c>
      <c r="C23" s="211">
        <v>-2.2595382289221355</v>
      </c>
      <c r="D23" s="211">
        <v>8.2101529049037847</v>
      </c>
      <c r="E23" s="211">
        <v>1.0338170268418758</v>
      </c>
    </row>
    <row r="24" spans="1:5" x14ac:dyDescent="0.3">
      <c r="A24" s="1" t="s">
        <v>184</v>
      </c>
      <c r="B24" s="211">
        <v>9.9121269835789612</v>
      </c>
      <c r="C24" s="211">
        <v>4.8596581331610151</v>
      </c>
      <c r="D24" s="211">
        <v>18.413528882570272</v>
      </c>
      <c r="E24" s="211">
        <v>2.3289503008691774</v>
      </c>
    </row>
    <row r="25" spans="1:5" x14ac:dyDescent="0.3">
      <c r="A25" s="1" t="s">
        <v>185</v>
      </c>
      <c r="B25" s="211">
        <v>5.7893504152525379</v>
      </c>
      <c r="C25" s="211">
        <v>3.7436868795726475</v>
      </c>
      <c r="D25" s="211">
        <v>10.34336409911784</v>
      </c>
      <c r="E25" s="211">
        <v>1.4324731062928486</v>
      </c>
    </row>
    <row r="26" spans="1:5" x14ac:dyDescent="0.3">
      <c r="A26" s="1" t="s">
        <v>87</v>
      </c>
      <c r="B26" s="211">
        <v>7.3233599563058664</v>
      </c>
      <c r="C26" s="211">
        <v>5.2947149277809329</v>
      </c>
      <c r="D26" s="211">
        <v>14.195116384768349</v>
      </c>
      <c r="E26" s="211">
        <v>1.8597997138769671</v>
      </c>
    </row>
    <row r="27" spans="1:5" x14ac:dyDescent="0.3">
      <c r="B27" s="254" t="s">
        <v>180</v>
      </c>
      <c r="C27" s="254"/>
      <c r="D27" s="254"/>
      <c r="E27" s="254"/>
    </row>
    <row r="28" spans="1:5" x14ac:dyDescent="0.3">
      <c r="B28" s="118"/>
      <c r="C28" s="135"/>
      <c r="D28" s="118"/>
      <c r="E28" s="118"/>
    </row>
    <row r="29" spans="1:5" x14ac:dyDescent="0.3">
      <c r="A29" s="1" t="s">
        <v>189</v>
      </c>
      <c r="B29" s="118">
        <v>49912609</v>
      </c>
      <c r="C29" s="118">
        <v>8276113</v>
      </c>
      <c r="D29" s="118">
        <v>13965061</v>
      </c>
      <c r="E29" s="118">
        <v>84211</v>
      </c>
    </row>
    <row r="30" spans="1:5" x14ac:dyDescent="0.3">
      <c r="A30" s="1" t="s">
        <v>190</v>
      </c>
      <c r="B30" s="118">
        <v>14165828</v>
      </c>
      <c r="C30" s="118">
        <v>2643507</v>
      </c>
      <c r="D30" s="118">
        <v>3647720</v>
      </c>
      <c r="E30" s="118">
        <v>19741</v>
      </c>
    </row>
    <row r="32" spans="1:5" x14ac:dyDescent="0.3">
      <c r="B32" s="254" t="s">
        <v>187</v>
      </c>
      <c r="C32" s="254"/>
      <c r="D32" s="254"/>
      <c r="E32" s="254"/>
    </row>
    <row r="33" spans="1:5" x14ac:dyDescent="0.3">
      <c r="A33" s="1" t="s">
        <v>189</v>
      </c>
      <c r="B33" s="212">
        <v>7.8799003061134796</v>
      </c>
      <c r="C33" s="212">
        <v>4.3138928049479102</v>
      </c>
      <c r="D33" s="212">
        <v>11.525096031752371</v>
      </c>
      <c r="E33" s="212">
        <v>1.2589582030686355</v>
      </c>
    </row>
    <row r="34" spans="1:5" x14ac:dyDescent="0.3">
      <c r="A34" s="88" t="s">
        <v>190</v>
      </c>
      <c r="B34" s="213">
        <v>3.9843840953490979</v>
      </c>
      <c r="C34" s="213">
        <v>5.5220182574363186</v>
      </c>
      <c r="D34" s="213">
        <v>5.7708088434431275</v>
      </c>
      <c r="E34" s="213">
        <v>-1.4231499051233396</v>
      </c>
    </row>
    <row r="35" spans="1:5" x14ac:dyDescent="0.3">
      <c r="A35" s="1" t="s">
        <v>376</v>
      </c>
    </row>
  </sheetData>
  <mergeCells count="5">
    <mergeCell ref="B4:E4"/>
    <mergeCell ref="B12:E12"/>
    <mergeCell ref="B20:E20"/>
    <mergeCell ref="B27:E27"/>
    <mergeCell ref="B32:E3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57105-C6E2-4514-8E2B-241DBC2CC020}">
  <dimension ref="A1:I24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41.81640625" style="1" customWidth="1"/>
    <col min="2" max="2" width="11.453125" style="1" bestFit="1" customWidth="1"/>
    <col min="3" max="3" width="11.36328125" style="1" bestFit="1" customWidth="1"/>
    <col min="4" max="4" width="10.81640625" style="1" customWidth="1"/>
    <col min="5" max="5" width="3.81640625" style="1" customWidth="1"/>
    <col min="6" max="6" width="8.90625" style="1"/>
    <col min="7" max="7" width="3.453125" style="1" customWidth="1"/>
    <col min="8" max="8" width="9.453125" style="1" bestFit="1" customWidth="1"/>
    <col min="9" max="16384" width="8.90625" style="1"/>
  </cols>
  <sheetData>
    <row r="1" spans="1:9" x14ac:dyDescent="0.3">
      <c r="A1" s="1" t="s">
        <v>336</v>
      </c>
    </row>
    <row r="2" spans="1:9" x14ac:dyDescent="0.3">
      <c r="A2" s="88"/>
      <c r="B2" s="88"/>
      <c r="C2" s="88"/>
      <c r="D2" s="88"/>
      <c r="E2" s="88"/>
      <c r="F2" s="88"/>
      <c r="G2" s="88"/>
      <c r="H2" s="88"/>
      <c r="I2" s="88"/>
    </row>
    <row r="3" spans="1:9" ht="28.25" customHeight="1" x14ac:dyDescent="0.3">
      <c r="A3" s="1" t="s">
        <v>348</v>
      </c>
      <c r="B3" s="257" t="s">
        <v>349</v>
      </c>
      <c r="C3" s="257"/>
      <c r="D3" s="257"/>
      <c r="F3" s="136" t="s">
        <v>350</v>
      </c>
      <c r="H3" s="256" t="s">
        <v>351</v>
      </c>
      <c r="I3" s="256"/>
    </row>
    <row r="4" spans="1:9" x14ac:dyDescent="0.3">
      <c r="A4" s="88"/>
      <c r="B4" s="88">
        <v>2019</v>
      </c>
      <c r="C4" s="88">
        <v>2020</v>
      </c>
      <c r="D4" s="88">
        <v>2021</v>
      </c>
      <c r="E4" s="88"/>
      <c r="F4" s="88">
        <v>2021</v>
      </c>
      <c r="G4" s="88"/>
      <c r="H4" s="88" t="s">
        <v>352</v>
      </c>
      <c r="I4" s="88" t="s">
        <v>353</v>
      </c>
    </row>
    <row r="5" spans="1:9" x14ac:dyDescent="0.3">
      <c r="I5" s="160"/>
    </row>
    <row r="6" spans="1:9" x14ac:dyDescent="0.3">
      <c r="A6" s="204" t="s">
        <v>354</v>
      </c>
      <c r="B6" s="216">
        <v>61202</v>
      </c>
      <c r="C6" s="216">
        <v>60493</v>
      </c>
      <c r="D6" s="216">
        <v>63154</v>
      </c>
      <c r="F6" s="160">
        <v>17.399999999999999</v>
      </c>
      <c r="H6" s="216">
        <v>928</v>
      </c>
      <c r="I6" s="160">
        <v>46.1</v>
      </c>
    </row>
    <row r="7" spans="1:9" x14ac:dyDescent="0.3">
      <c r="A7" s="204" t="s">
        <v>355</v>
      </c>
      <c r="B7" s="216">
        <v>141904</v>
      </c>
      <c r="C7" s="216">
        <v>142048</v>
      </c>
      <c r="D7" s="216">
        <v>153131</v>
      </c>
      <c r="F7" s="160">
        <v>42.1</v>
      </c>
      <c r="H7" s="216">
        <v>468</v>
      </c>
      <c r="I7" s="160">
        <v>23.2</v>
      </c>
    </row>
    <row r="8" spans="1:9" x14ac:dyDescent="0.3">
      <c r="A8" s="204" t="s">
        <v>362</v>
      </c>
      <c r="B8" s="216">
        <v>9575</v>
      </c>
      <c r="C8" s="216">
        <v>8110</v>
      </c>
      <c r="D8" s="216">
        <v>9919</v>
      </c>
      <c r="F8" s="160">
        <v>2.7</v>
      </c>
      <c r="H8" s="216">
        <v>52</v>
      </c>
      <c r="I8" s="160">
        <v>2.6</v>
      </c>
    </row>
    <row r="9" spans="1:9" x14ac:dyDescent="0.3">
      <c r="A9" s="204" t="s">
        <v>363</v>
      </c>
      <c r="B9" s="216">
        <v>15276</v>
      </c>
      <c r="C9" s="216">
        <v>12584</v>
      </c>
      <c r="D9" s="216">
        <v>15050</v>
      </c>
      <c r="F9" s="160">
        <v>4.0999999999999996</v>
      </c>
      <c r="H9" s="216">
        <v>97</v>
      </c>
      <c r="I9" s="160">
        <v>4.8</v>
      </c>
    </row>
    <row r="10" spans="1:9" x14ac:dyDescent="0.3">
      <c r="A10" s="204" t="s">
        <v>364</v>
      </c>
      <c r="B10" s="216">
        <v>16648</v>
      </c>
      <c r="C10" s="216">
        <v>16203</v>
      </c>
      <c r="D10" s="216">
        <v>17328</v>
      </c>
      <c r="F10" s="160">
        <v>4.8</v>
      </c>
      <c r="H10" s="216">
        <v>81</v>
      </c>
      <c r="I10" s="221">
        <v>4</v>
      </c>
    </row>
    <row r="11" spans="1:9" x14ac:dyDescent="0.3">
      <c r="A11" s="204" t="s">
        <v>366</v>
      </c>
      <c r="B11" s="216">
        <v>13348</v>
      </c>
      <c r="C11" s="216">
        <v>12478</v>
      </c>
      <c r="D11" s="216">
        <v>16808</v>
      </c>
      <c r="F11" s="160">
        <v>4.5999999999999996</v>
      </c>
      <c r="H11" s="216">
        <v>102</v>
      </c>
      <c r="I11" s="160">
        <v>5.0999999999999996</v>
      </c>
    </row>
    <row r="12" spans="1:9" x14ac:dyDescent="0.3">
      <c r="A12" s="204" t="s">
        <v>365</v>
      </c>
      <c r="B12" s="216">
        <v>24226</v>
      </c>
      <c r="C12" s="216">
        <v>24054</v>
      </c>
      <c r="D12" s="216">
        <v>27494</v>
      </c>
      <c r="F12" s="160">
        <v>7.6</v>
      </c>
      <c r="H12" s="216">
        <v>68</v>
      </c>
      <c r="I12" s="160">
        <v>3.4</v>
      </c>
    </row>
    <row r="13" spans="1:9" x14ac:dyDescent="0.3">
      <c r="A13" s="204" t="s">
        <v>356</v>
      </c>
      <c r="B13" s="216">
        <v>5000</v>
      </c>
      <c r="C13" s="216">
        <v>4825</v>
      </c>
      <c r="D13" s="216">
        <v>6268</v>
      </c>
      <c r="F13" s="160">
        <v>1.7</v>
      </c>
      <c r="H13" s="216">
        <v>10</v>
      </c>
      <c r="I13" s="160">
        <v>0.5</v>
      </c>
    </row>
    <row r="14" spans="1:9" x14ac:dyDescent="0.3">
      <c r="A14" s="204" t="s">
        <v>357</v>
      </c>
      <c r="B14" s="216">
        <v>14296</v>
      </c>
      <c r="C14" s="216">
        <v>14816</v>
      </c>
      <c r="D14" s="216">
        <v>15083</v>
      </c>
      <c r="F14" s="160">
        <v>4.0999999999999996</v>
      </c>
      <c r="H14" s="216">
        <v>36</v>
      </c>
      <c r="I14" s="160">
        <v>1.8</v>
      </c>
    </row>
    <row r="15" spans="1:9" x14ac:dyDescent="0.3">
      <c r="A15" s="204" t="s">
        <v>358</v>
      </c>
      <c r="B15" s="216">
        <v>1368</v>
      </c>
      <c r="C15" s="216">
        <v>1321</v>
      </c>
      <c r="D15" s="216">
        <v>1607</v>
      </c>
      <c r="F15" s="160">
        <v>0.4</v>
      </c>
      <c r="H15" s="216">
        <v>6</v>
      </c>
      <c r="I15" s="160">
        <v>0.3</v>
      </c>
    </row>
    <row r="16" spans="1:9" x14ac:dyDescent="0.3">
      <c r="A16" s="204" t="s">
        <v>359</v>
      </c>
      <c r="B16" s="216">
        <v>10772</v>
      </c>
      <c r="C16" s="216">
        <v>9889</v>
      </c>
      <c r="D16" s="216">
        <v>12361</v>
      </c>
      <c r="F16" s="160">
        <v>3.4</v>
      </c>
      <c r="H16" s="216">
        <v>63</v>
      </c>
      <c r="I16" s="160">
        <v>3.1</v>
      </c>
    </row>
    <row r="17" spans="1:9" x14ac:dyDescent="0.3">
      <c r="A17" s="204" t="s">
        <v>367</v>
      </c>
      <c r="B17" s="216">
        <v>3511</v>
      </c>
      <c r="C17" s="216">
        <v>3321</v>
      </c>
      <c r="D17" s="216">
        <v>3381</v>
      </c>
      <c r="F17" s="160">
        <v>0.9</v>
      </c>
      <c r="H17" s="216">
        <v>2</v>
      </c>
      <c r="I17" s="217" t="s">
        <v>373</v>
      </c>
    </row>
    <row r="18" spans="1:9" x14ac:dyDescent="0.3">
      <c r="A18" s="204" t="s">
        <v>360</v>
      </c>
      <c r="B18" s="216">
        <v>340</v>
      </c>
      <c r="C18" s="216">
        <v>292</v>
      </c>
      <c r="D18" s="217" t="s">
        <v>373</v>
      </c>
      <c r="F18" s="217" t="s">
        <v>373</v>
      </c>
      <c r="H18" s="217" t="s">
        <v>373</v>
      </c>
      <c r="I18" s="217" t="s">
        <v>373</v>
      </c>
    </row>
    <row r="19" spans="1:9" x14ac:dyDescent="0.3">
      <c r="A19" s="204" t="s">
        <v>368</v>
      </c>
      <c r="B19" s="216">
        <v>12499</v>
      </c>
      <c r="C19" s="216">
        <v>12519</v>
      </c>
      <c r="D19" s="216">
        <v>13502</v>
      </c>
      <c r="F19" s="160">
        <v>3.7</v>
      </c>
      <c r="H19" s="216">
        <v>51</v>
      </c>
      <c r="I19" s="160">
        <v>2.5</v>
      </c>
    </row>
    <row r="20" spans="1:9" x14ac:dyDescent="0.3">
      <c r="A20" s="204" t="s">
        <v>361</v>
      </c>
      <c r="B20" s="216">
        <v>8445</v>
      </c>
      <c r="C20" s="216">
        <v>8517</v>
      </c>
      <c r="D20" s="216">
        <v>9189</v>
      </c>
      <c r="F20" s="160">
        <v>2.5</v>
      </c>
      <c r="H20" s="216">
        <v>49</v>
      </c>
      <c r="I20" s="160">
        <v>2.4</v>
      </c>
    </row>
    <row r="21" spans="1:9" s="85" customFormat="1" x14ac:dyDescent="0.3">
      <c r="A21" s="205" t="s">
        <v>369</v>
      </c>
      <c r="B21" s="218">
        <v>338407</v>
      </c>
      <c r="C21" s="218">
        <v>329471</v>
      </c>
      <c r="D21" s="218">
        <v>364275</v>
      </c>
      <c r="F21" s="219">
        <v>100</v>
      </c>
      <c r="H21" s="218">
        <v>2013</v>
      </c>
      <c r="I21" s="220">
        <v>100</v>
      </c>
    </row>
    <row r="22" spans="1:9" x14ac:dyDescent="0.3">
      <c r="A22" s="88"/>
      <c r="B22" s="88"/>
      <c r="C22" s="88"/>
      <c r="D22" s="88"/>
      <c r="E22" s="88"/>
      <c r="F22" s="88"/>
      <c r="G22" s="88"/>
      <c r="H22" s="88"/>
      <c r="I22" s="88"/>
    </row>
    <row r="24" spans="1:9" x14ac:dyDescent="0.3">
      <c r="A24" s="206" t="s">
        <v>370</v>
      </c>
    </row>
  </sheetData>
  <mergeCells count="2">
    <mergeCell ref="H3:I3"/>
    <mergeCell ref="B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27B7-C8D7-A349-8F5E-0B9B7F621DBB}">
  <dimension ref="A1:P19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45.453125" style="1" customWidth="1"/>
    <col min="2" max="6" width="9.453125" style="1" bestFit="1" customWidth="1"/>
    <col min="7" max="9" width="10.08984375" style="1" customWidth="1"/>
    <col min="10" max="14" width="8.81640625" style="1"/>
    <col min="15" max="15" width="10.36328125" style="1" bestFit="1" customWidth="1"/>
    <col min="16" max="16384" width="8.81640625" style="1"/>
  </cols>
  <sheetData>
    <row r="1" spans="1:16" x14ac:dyDescent="0.3">
      <c r="A1" s="1" t="s">
        <v>335</v>
      </c>
    </row>
    <row r="3" spans="1:16" x14ac:dyDescent="0.3">
      <c r="A3" s="88"/>
      <c r="B3" s="88"/>
      <c r="C3" s="88"/>
      <c r="D3" s="88"/>
      <c r="E3" s="88"/>
      <c r="F3" s="88"/>
      <c r="G3" s="88"/>
      <c r="H3" s="88"/>
    </row>
    <row r="4" spans="1:16" x14ac:dyDescent="0.3">
      <c r="A4" s="86"/>
      <c r="B4" s="222">
        <v>2015</v>
      </c>
      <c r="C4" s="222">
        <v>2016</v>
      </c>
      <c r="D4" s="222">
        <v>2017</v>
      </c>
      <c r="E4" s="222">
        <v>2018</v>
      </c>
      <c r="F4" s="222">
        <v>2019</v>
      </c>
      <c r="G4" s="223">
        <v>2020</v>
      </c>
      <c r="H4" s="223">
        <v>2021</v>
      </c>
      <c r="I4" s="129"/>
    </row>
    <row r="5" spans="1:16" x14ac:dyDescent="0.3">
      <c r="A5" s="186" t="s">
        <v>101</v>
      </c>
      <c r="B5" s="187">
        <v>24909.3</v>
      </c>
      <c r="C5" s="187">
        <v>25233.7</v>
      </c>
      <c r="D5" s="187">
        <v>26125.5</v>
      </c>
      <c r="E5" s="187">
        <v>26285.200000000001</v>
      </c>
      <c r="F5" s="187">
        <v>26540.9</v>
      </c>
      <c r="G5" s="187">
        <v>27302.5</v>
      </c>
      <c r="H5" s="187">
        <v>27601.4</v>
      </c>
      <c r="I5" s="131"/>
    </row>
    <row r="6" spans="1:16" x14ac:dyDescent="0.3">
      <c r="A6" s="130" t="s">
        <v>328</v>
      </c>
      <c r="B6" s="185">
        <v>33060</v>
      </c>
      <c r="C6" s="185">
        <v>32443.1</v>
      </c>
      <c r="D6" s="185">
        <v>33141.199999999997</v>
      </c>
      <c r="E6" s="185">
        <v>33765.300000000003</v>
      </c>
      <c r="F6" s="185">
        <v>34169.800000000003</v>
      </c>
      <c r="G6" s="185">
        <v>35157.5</v>
      </c>
      <c r="H6" s="185">
        <v>35434.6</v>
      </c>
      <c r="I6" s="131"/>
    </row>
    <row r="7" spans="1:16" x14ac:dyDescent="0.3">
      <c r="A7" s="130" t="s">
        <v>329</v>
      </c>
      <c r="B7" s="185">
        <v>10695.4</v>
      </c>
      <c r="C7" s="185">
        <v>11244</v>
      </c>
      <c r="D7" s="185">
        <v>11580.6</v>
      </c>
      <c r="E7" s="185">
        <v>11751.9</v>
      </c>
      <c r="F7" s="185">
        <v>11958.2</v>
      </c>
      <c r="G7" s="185">
        <v>11395.9</v>
      </c>
      <c r="H7" s="185">
        <v>11551.5</v>
      </c>
      <c r="I7" s="131"/>
    </row>
    <row r="8" spans="1:16" x14ac:dyDescent="0.3">
      <c r="A8" s="130" t="s">
        <v>104</v>
      </c>
      <c r="B8" s="185">
        <v>19423.3</v>
      </c>
      <c r="C8" s="185">
        <v>19254.099999999999</v>
      </c>
      <c r="D8" s="185">
        <v>19616.7</v>
      </c>
      <c r="E8" s="185">
        <v>19799.400000000001</v>
      </c>
      <c r="F8" s="185">
        <v>20085.3</v>
      </c>
      <c r="G8" s="185">
        <v>21082.400000000001</v>
      </c>
      <c r="H8" s="185">
        <v>21166.400000000001</v>
      </c>
      <c r="I8" s="131"/>
    </row>
    <row r="9" spans="1:16" x14ac:dyDescent="0.3">
      <c r="A9" s="130" t="s">
        <v>330</v>
      </c>
      <c r="B9" s="185">
        <v>4903.1000000000004</v>
      </c>
      <c r="C9" s="185">
        <v>5099.8</v>
      </c>
      <c r="D9" s="185">
        <v>5432</v>
      </c>
      <c r="E9" s="185">
        <v>5459.2</v>
      </c>
      <c r="F9" s="185">
        <v>5533.2</v>
      </c>
      <c r="G9" s="185">
        <v>5606.1</v>
      </c>
      <c r="H9" s="185">
        <v>5641.4</v>
      </c>
      <c r="I9" s="131"/>
    </row>
    <row r="10" spans="1:16" x14ac:dyDescent="0.3">
      <c r="A10" s="130" t="s">
        <v>106</v>
      </c>
      <c r="B10" s="185">
        <v>12618</v>
      </c>
      <c r="C10" s="185">
        <v>13028.2</v>
      </c>
      <c r="D10" s="185">
        <v>13358.6</v>
      </c>
      <c r="E10" s="185">
        <v>13637</v>
      </c>
      <c r="F10" s="185">
        <v>13722.3</v>
      </c>
      <c r="G10" s="185">
        <v>14159.5</v>
      </c>
      <c r="H10" s="185">
        <v>14267.8</v>
      </c>
      <c r="I10" s="131"/>
    </row>
    <row r="11" spans="1:16" x14ac:dyDescent="0.3">
      <c r="A11" s="130" t="s">
        <v>107</v>
      </c>
      <c r="B11" s="185">
        <v>19015.099999999999</v>
      </c>
      <c r="C11" s="185">
        <v>19471.099999999999</v>
      </c>
      <c r="D11" s="185">
        <v>20058.599999999999</v>
      </c>
      <c r="E11" s="185">
        <v>20272.099999999999</v>
      </c>
      <c r="F11" s="185">
        <v>20640.099999999999</v>
      </c>
      <c r="G11" s="185">
        <v>21308.3</v>
      </c>
      <c r="H11" s="185">
        <v>21494</v>
      </c>
      <c r="I11" s="131"/>
    </row>
    <row r="12" spans="1:16" x14ac:dyDescent="0.3">
      <c r="A12" s="130" t="s">
        <v>331</v>
      </c>
      <c r="B12" s="185">
        <v>6322.9</v>
      </c>
      <c r="C12" s="185">
        <v>6480</v>
      </c>
      <c r="D12" s="185">
        <v>6785.2</v>
      </c>
      <c r="E12" s="185">
        <v>6907</v>
      </c>
      <c r="F12" s="185">
        <v>6986.4</v>
      </c>
      <c r="G12" s="185">
        <v>7042.7</v>
      </c>
      <c r="H12" s="185">
        <v>7122.4</v>
      </c>
      <c r="I12" s="131"/>
    </row>
    <row r="13" spans="1:16" x14ac:dyDescent="0.3">
      <c r="A13" s="130" t="s">
        <v>332</v>
      </c>
      <c r="B13" s="185">
        <v>2776.3</v>
      </c>
      <c r="C13" s="185">
        <v>2905</v>
      </c>
      <c r="D13" s="185">
        <v>2950.8</v>
      </c>
      <c r="E13" s="185">
        <v>2935.9</v>
      </c>
      <c r="F13" s="185">
        <v>2978</v>
      </c>
      <c r="G13" s="185">
        <v>3100.9</v>
      </c>
      <c r="H13" s="185">
        <v>3180.1</v>
      </c>
      <c r="I13" s="131"/>
    </row>
    <row r="14" spans="1:16" x14ac:dyDescent="0.3">
      <c r="A14" s="130" t="s">
        <v>110</v>
      </c>
      <c r="B14" s="185">
        <v>4086.5</v>
      </c>
      <c r="C14" s="185">
        <v>4286.8</v>
      </c>
      <c r="D14" s="185">
        <v>4553.8</v>
      </c>
      <c r="E14" s="185">
        <v>4687.3</v>
      </c>
      <c r="F14" s="185">
        <v>4765.8999999999996</v>
      </c>
      <c r="G14" s="185">
        <v>4831.8999999999996</v>
      </c>
      <c r="H14" s="185">
        <v>4915.6000000000004</v>
      </c>
      <c r="I14" s="131"/>
    </row>
    <row r="15" spans="1:16" x14ac:dyDescent="0.3">
      <c r="A15" s="130" t="s">
        <v>333</v>
      </c>
      <c r="B15" s="185">
        <v>7087.1</v>
      </c>
      <c r="C15" s="185">
        <v>7236.2</v>
      </c>
      <c r="D15" s="185">
        <v>7552.9</v>
      </c>
      <c r="E15" s="185">
        <v>7692.4</v>
      </c>
      <c r="F15" s="185">
        <v>7758.3</v>
      </c>
      <c r="G15" s="185">
        <v>7946.5</v>
      </c>
      <c r="H15" s="185">
        <v>8033.5</v>
      </c>
      <c r="I15" s="131"/>
    </row>
    <row r="16" spans="1:16" s="85" customFormat="1" x14ac:dyDescent="0.3">
      <c r="A16" s="188" t="s">
        <v>334</v>
      </c>
      <c r="B16" s="189">
        <v>144897</v>
      </c>
      <c r="C16" s="189">
        <v>146682.20000000001</v>
      </c>
      <c r="D16" s="189">
        <v>151156</v>
      </c>
      <c r="E16" s="189">
        <v>153192.6</v>
      </c>
      <c r="F16" s="189">
        <v>155138.5</v>
      </c>
      <c r="G16" s="189">
        <v>158934.20000000001</v>
      </c>
      <c r="H16" s="189">
        <v>160408.70000000001</v>
      </c>
      <c r="I16" s="132"/>
      <c r="J16" s="1"/>
      <c r="K16" s="1"/>
      <c r="L16" s="1"/>
      <c r="M16" s="1"/>
      <c r="N16" s="1"/>
      <c r="O16" s="1"/>
      <c r="P16" s="1"/>
    </row>
    <row r="18" spans="1:1" x14ac:dyDescent="0.3">
      <c r="A18" s="133" t="s">
        <v>91</v>
      </c>
    </row>
    <row r="19" spans="1:1" x14ac:dyDescent="0.3">
      <c r="A19" s="1" t="s">
        <v>92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F775-A2FD-6B47-BF6D-E8EF25AAE6A0}">
  <dimension ref="A1:X18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46.453125" style="1" customWidth="1"/>
    <col min="2" max="3" width="8.08984375" style="1" bestFit="1" customWidth="1"/>
    <col min="4" max="4" width="8.08984375" style="1" customWidth="1"/>
    <col min="5" max="5" width="3.36328125" style="1" customWidth="1"/>
    <col min="6" max="7" width="8.08984375" style="1" bestFit="1" customWidth="1"/>
    <col min="8" max="8" width="8.08984375" style="1" customWidth="1"/>
    <col min="9" max="9" width="2.90625" style="1" customWidth="1"/>
    <col min="10" max="11" width="8.08984375" style="1" bestFit="1" customWidth="1"/>
    <col min="12" max="12" width="8.08984375" style="1" customWidth="1"/>
    <col min="13" max="13" width="2.90625" style="1" customWidth="1"/>
    <col min="14" max="15" width="8.08984375" style="1" bestFit="1" customWidth="1"/>
    <col min="16" max="16" width="8.08984375" style="1" customWidth="1"/>
    <col min="17" max="17" width="3.08984375" style="1" customWidth="1"/>
    <col min="18" max="18" width="8.08984375" style="1" bestFit="1" customWidth="1"/>
    <col min="19" max="20" width="8" style="1" customWidth="1"/>
    <col min="21" max="21" width="2.90625" style="1" customWidth="1"/>
    <col min="22" max="23" width="8.08984375" style="1" bestFit="1" customWidth="1"/>
    <col min="24" max="16384" width="8.81640625" style="1"/>
  </cols>
  <sheetData>
    <row r="1" spans="1:24" x14ac:dyDescent="0.3">
      <c r="A1" s="1" t="s">
        <v>325</v>
      </c>
    </row>
    <row r="2" spans="1:24" ht="13.25" customHeight="1" x14ac:dyDescent="0.3">
      <c r="A2" s="184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</row>
    <row r="3" spans="1:24" ht="13.25" customHeight="1" x14ac:dyDescent="0.3">
      <c r="A3" s="259" t="s">
        <v>93</v>
      </c>
      <c r="B3" s="261" t="s">
        <v>94</v>
      </c>
      <c r="C3" s="261"/>
      <c r="D3" s="261"/>
      <c r="E3" s="224"/>
      <c r="F3" s="261" t="s">
        <v>95</v>
      </c>
      <c r="G3" s="261"/>
      <c r="H3" s="261"/>
      <c r="I3" s="224"/>
      <c r="J3" s="261" t="s">
        <v>96</v>
      </c>
      <c r="K3" s="261"/>
      <c r="L3" s="261"/>
      <c r="M3" s="224"/>
      <c r="N3" s="261" t="s">
        <v>97</v>
      </c>
      <c r="O3" s="261"/>
      <c r="P3" s="261"/>
      <c r="Q3" s="224"/>
      <c r="R3" s="261" t="s">
        <v>98</v>
      </c>
      <c r="S3" s="261"/>
      <c r="T3" s="261"/>
      <c r="U3" s="224"/>
      <c r="V3" s="261" t="s">
        <v>99</v>
      </c>
      <c r="W3" s="261"/>
      <c r="X3" s="261"/>
    </row>
    <row r="4" spans="1:24" ht="26" x14ac:dyDescent="0.3">
      <c r="A4" s="260"/>
      <c r="B4" s="225">
        <v>2020</v>
      </c>
      <c r="C4" s="225">
        <v>2021</v>
      </c>
      <c r="D4" s="225" t="s">
        <v>100</v>
      </c>
      <c r="E4" s="225"/>
      <c r="F4" s="225">
        <v>2020</v>
      </c>
      <c r="G4" s="225">
        <v>2021</v>
      </c>
      <c r="H4" s="225" t="s">
        <v>100</v>
      </c>
      <c r="I4" s="225"/>
      <c r="J4" s="225">
        <v>2020</v>
      </c>
      <c r="K4" s="225">
        <v>2021</v>
      </c>
      <c r="L4" s="225" t="s">
        <v>100</v>
      </c>
      <c r="M4" s="225"/>
      <c r="N4" s="225">
        <v>2020</v>
      </c>
      <c r="O4" s="225">
        <v>2021</v>
      </c>
      <c r="P4" s="225" t="s">
        <v>100</v>
      </c>
      <c r="Q4" s="225"/>
      <c r="R4" s="225">
        <v>2020</v>
      </c>
      <c r="S4" s="225">
        <v>2021</v>
      </c>
      <c r="T4" s="225" t="s">
        <v>100</v>
      </c>
      <c r="U4" s="225"/>
      <c r="V4" s="225">
        <v>2020</v>
      </c>
      <c r="W4" s="225">
        <v>2021</v>
      </c>
      <c r="X4" s="225" t="s">
        <v>100</v>
      </c>
    </row>
    <row r="5" spans="1:24" x14ac:dyDescent="0.3">
      <c r="A5" s="70" t="s">
        <v>101</v>
      </c>
      <c r="B5" s="127">
        <v>76.83</v>
      </c>
      <c r="C5" s="127">
        <v>80.5</v>
      </c>
      <c r="D5" s="176">
        <f>(C5-B5)/B5*100</f>
        <v>4.7767799036834591</v>
      </c>
      <c r="E5" s="176"/>
      <c r="F5" s="127">
        <v>75.83</v>
      </c>
      <c r="G5" s="127">
        <v>77.33</v>
      </c>
      <c r="H5" s="176">
        <f>(G5-F5)/F5*100</f>
        <v>1.9781089278649613</v>
      </c>
      <c r="I5" s="176"/>
      <c r="J5" s="127">
        <v>77.680000000000007</v>
      </c>
      <c r="K5" s="127">
        <v>73.98</v>
      </c>
      <c r="L5" s="176">
        <f>(K5-J5)/J5*100</f>
        <v>-4.7631307929969138</v>
      </c>
      <c r="M5" s="176"/>
      <c r="N5" s="127">
        <v>72.709999999999994</v>
      </c>
      <c r="O5" s="127">
        <v>73.7</v>
      </c>
      <c r="P5" s="176">
        <f>(O5-N5)/N5*100</f>
        <v>1.3615733736762607</v>
      </c>
      <c r="Q5" s="176"/>
      <c r="R5" s="127">
        <v>78.25</v>
      </c>
      <c r="S5" s="127">
        <v>76.930000000000007</v>
      </c>
      <c r="T5" s="176">
        <f>(S5-R5)/R5*100</f>
        <v>-1.6869009584664449</v>
      </c>
      <c r="U5" s="176"/>
      <c r="V5" s="127">
        <v>76.08</v>
      </c>
      <c r="W5" s="127">
        <v>76.72</v>
      </c>
      <c r="X5" s="179">
        <f>(W5-V5)/V5*100</f>
        <v>0.84121976866456449</v>
      </c>
    </row>
    <row r="6" spans="1:24" x14ac:dyDescent="0.3">
      <c r="A6" s="70" t="s">
        <v>102</v>
      </c>
      <c r="B6" s="127">
        <v>96.14</v>
      </c>
      <c r="C6" s="127">
        <v>95.92</v>
      </c>
      <c r="D6" s="176">
        <f t="shared" ref="D6:D17" si="0">(C6-B6)/B6*100</f>
        <v>-0.22883295194507891</v>
      </c>
      <c r="E6" s="176"/>
      <c r="F6" s="127">
        <v>93.64</v>
      </c>
      <c r="G6" s="127">
        <v>91.41</v>
      </c>
      <c r="H6" s="176">
        <f t="shared" ref="H6:H17" si="1">(G6-F6)/F6*100</f>
        <v>-2.3814609141392609</v>
      </c>
      <c r="I6" s="176"/>
      <c r="J6" s="127">
        <v>102.58</v>
      </c>
      <c r="K6" s="127">
        <v>98.7</v>
      </c>
      <c r="L6" s="176">
        <f t="shared" ref="L6:L17" si="2">(K6-J6)/J6*100</f>
        <v>-3.7824137258724857</v>
      </c>
      <c r="M6" s="176"/>
      <c r="N6" s="127">
        <v>111.32</v>
      </c>
      <c r="O6" s="127">
        <v>110.08</v>
      </c>
      <c r="P6" s="176">
        <f t="shared" ref="P6:P17" si="3">(O6-N6)/N6*100</f>
        <v>-1.1139058569888565</v>
      </c>
      <c r="Q6" s="176"/>
      <c r="R6" s="127">
        <v>110.34</v>
      </c>
      <c r="S6" s="127">
        <v>110.46</v>
      </c>
      <c r="T6" s="176">
        <f t="shared" ref="T6:T17" si="4">(S6-R6)/R6*100</f>
        <v>0.10875475802065464</v>
      </c>
      <c r="U6" s="176"/>
      <c r="V6" s="127">
        <v>101.68</v>
      </c>
      <c r="W6" s="127">
        <v>100.14</v>
      </c>
      <c r="X6" s="179">
        <f t="shared" ref="X6:X17" si="5">(W6-V6)/V6*100</f>
        <v>-1.5145554681353324</v>
      </c>
    </row>
    <row r="7" spans="1:24" x14ac:dyDescent="0.3">
      <c r="A7" s="70" t="s">
        <v>103</v>
      </c>
      <c r="B7" s="127">
        <v>33.31</v>
      </c>
      <c r="C7" s="127">
        <v>37.08</v>
      </c>
      <c r="D7" s="176">
        <f t="shared" si="0"/>
        <v>11.317922545782034</v>
      </c>
      <c r="E7" s="176"/>
      <c r="F7" s="127">
        <v>36.01</v>
      </c>
      <c r="G7" s="127">
        <v>36.64</v>
      </c>
      <c r="H7" s="176">
        <f t="shared" si="1"/>
        <v>1.749514023882262</v>
      </c>
      <c r="I7" s="176"/>
      <c r="J7" s="127">
        <v>45.45</v>
      </c>
      <c r="K7" s="127">
        <v>44.89</v>
      </c>
      <c r="L7" s="176">
        <f t="shared" si="2"/>
        <v>-1.2321232123212371</v>
      </c>
      <c r="M7" s="176"/>
      <c r="N7" s="127">
        <v>49.41</v>
      </c>
      <c r="O7" s="127">
        <v>51.65</v>
      </c>
      <c r="P7" s="176">
        <f t="shared" si="3"/>
        <v>4.5334952438777618</v>
      </c>
      <c r="Q7" s="176"/>
      <c r="R7" s="127">
        <v>46.02</v>
      </c>
      <c r="S7" s="127">
        <v>50.04</v>
      </c>
      <c r="T7" s="176">
        <f t="shared" si="4"/>
        <v>8.7353324641460137</v>
      </c>
      <c r="U7" s="176"/>
      <c r="V7" s="127">
        <v>41.08</v>
      </c>
      <c r="W7" s="127">
        <v>43.05</v>
      </c>
      <c r="X7" s="179">
        <f t="shared" si="5"/>
        <v>4.7955209347614387</v>
      </c>
    </row>
    <row r="8" spans="1:24" x14ac:dyDescent="0.3">
      <c r="A8" s="70" t="s">
        <v>104</v>
      </c>
      <c r="B8" s="127">
        <v>60.48</v>
      </c>
      <c r="C8" s="127">
        <v>60.44</v>
      </c>
      <c r="D8" s="176">
        <f t="shared" si="0"/>
        <v>-6.6137566137564732E-2</v>
      </c>
      <c r="E8" s="176"/>
      <c r="F8" s="127">
        <v>64.040000000000006</v>
      </c>
      <c r="G8" s="127">
        <v>62.72</v>
      </c>
      <c r="H8" s="176">
        <f t="shared" si="1"/>
        <v>-2.0612117426608485</v>
      </c>
      <c r="I8" s="176"/>
      <c r="J8" s="127">
        <v>62.95</v>
      </c>
      <c r="K8" s="127">
        <v>59.36</v>
      </c>
      <c r="L8" s="176">
        <f t="shared" si="2"/>
        <v>-5.7029388403494892</v>
      </c>
      <c r="M8" s="176"/>
      <c r="N8" s="127">
        <v>65.3</v>
      </c>
      <c r="O8" s="127">
        <v>63.34</v>
      </c>
      <c r="P8" s="176">
        <f t="shared" si="3"/>
        <v>-3.0015313935681376</v>
      </c>
      <c r="Q8" s="176"/>
      <c r="R8" s="127">
        <v>54.77</v>
      </c>
      <c r="S8" s="127">
        <v>51.81</v>
      </c>
      <c r="T8" s="176">
        <f t="shared" si="4"/>
        <v>-5.404418477268579</v>
      </c>
      <c r="U8" s="176"/>
      <c r="V8" s="127">
        <v>62.11</v>
      </c>
      <c r="W8" s="127">
        <v>60.38</v>
      </c>
      <c r="X8" s="179">
        <f t="shared" si="5"/>
        <v>-2.7853807760425</v>
      </c>
    </row>
    <row r="9" spans="1:24" x14ac:dyDescent="0.3">
      <c r="A9" s="70" t="s">
        <v>105</v>
      </c>
      <c r="B9" s="127">
        <v>13.33</v>
      </c>
      <c r="C9" s="127">
        <v>14.37</v>
      </c>
      <c r="D9" s="176">
        <f t="shared" si="0"/>
        <v>7.801950487621899</v>
      </c>
      <c r="E9" s="176"/>
      <c r="F9" s="127">
        <v>14.46</v>
      </c>
      <c r="G9" s="127">
        <v>13.39</v>
      </c>
      <c r="H9" s="176">
        <f t="shared" si="1"/>
        <v>-7.3997233748271105</v>
      </c>
      <c r="I9" s="176"/>
      <c r="J9" s="127">
        <v>15.43</v>
      </c>
      <c r="K9" s="127">
        <v>14.75</v>
      </c>
      <c r="L9" s="176">
        <f t="shared" si="2"/>
        <v>-4.4069993519118587</v>
      </c>
      <c r="M9" s="176"/>
      <c r="N9" s="127">
        <v>16.3</v>
      </c>
      <c r="O9" s="127">
        <v>15.98</v>
      </c>
      <c r="P9" s="176">
        <f t="shared" si="3"/>
        <v>-1.9631901840490813</v>
      </c>
      <c r="Q9" s="176"/>
      <c r="R9" s="127">
        <v>15.19</v>
      </c>
      <c r="S9" s="127">
        <v>12.88</v>
      </c>
      <c r="T9" s="176">
        <f t="shared" si="4"/>
        <v>-15.207373271889393</v>
      </c>
      <c r="U9" s="176"/>
      <c r="V9" s="127">
        <v>14.81</v>
      </c>
      <c r="W9" s="127">
        <v>14.44</v>
      </c>
      <c r="X9" s="179">
        <f t="shared" si="5"/>
        <v>-2.4983119513842063</v>
      </c>
    </row>
    <row r="10" spans="1:24" x14ac:dyDescent="0.3">
      <c r="A10" s="70" t="s">
        <v>106</v>
      </c>
      <c r="B10" s="127">
        <v>43.78</v>
      </c>
      <c r="C10" s="127">
        <v>46.15</v>
      </c>
      <c r="D10" s="176">
        <f t="shared" si="0"/>
        <v>5.413430790315207</v>
      </c>
      <c r="E10" s="176"/>
      <c r="F10" s="127">
        <v>45.19</v>
      </c>
      <c r="G10" s="127">
        <v>43.56</v>
      </c>
      <c r="H10" s="176">
        <f t="shared" si="1"/>
        <v>-3.6069926974994373</v>
      </c>
      <c r="I10" s="176"/>
      <c r="J10" s="127">
        <v>44.28</v>
      </c>
      <c r="K10" s="127">
        <v>43.57</v>
      </c>
      <c r="L10" s="176">
        <f t="shared" si="2"/>
        <v>-1.6034327009936784</v>
      </c>
      <c r="M10" s="176"/>
      <c r="N10" s="127">
        <v>38.69</v>
      </c>
      <c r="O10" s="127">
        <v>38.659999999999997</v>
      </c>
      <c r="P10" s="176">
        <f t="shared" si="3"/>
        <v>-7.7539415869736714E-2</v>
      </c>
      <c r="Q10" s="176"/>
      <c r="R10" s="127">
        <v>40.08</v>
      </c>
      <c r="S10" s="127">
        <v>38.25</v>
      </c>
      <c r="T10" s="176">
        <f t="shared" si="4"/>
        <v>-4.5658682634730496</v>
      </c>
      <c r="U10" s="176"/>
      <c r="V10" s="127">
        <v>42.69</v>
      </c>
      <c r="W10" s="127">
        <v>42.69</v>
      </c>
      <c r="X10" s="179">
        <f t="shared" si="5"/>
        <v>0</v>
      </c>
    </row>
    <row r="11" spans="1:24" x14ac:dyDescent="0.3">
      <c r="A11" s="70" t="s">
        <v>107</v>
      </c>
      <c r="B11" s="127">
        <v>61.16</v>
      </c>
      <c r="C11" s="127">
        <v>64.459999999999994</v>
      </c>
      <c r="D11" s="176">
        <f t="shared" si="0"/>
        <v>5.3956834532374058</v>
      </c>
      <c r="E11" s="176"/>
      <c r="F11" s="127">
        <v>63.87</v>
      </c>
      <c r="G11" s="127">
        <v>61.7</v>
      </c>
      <c r="H11" s="176">
        <f t="shared" si="1"/>
        <v>-3.3975262251448175</v>
      </c>
      <c r="I11" s="176"/>
      <c r="J11" s="127">
        <v>69.02</v>
      </c>
      <c r="K11" s="127">
        <v>68.11</v>
      </c>
      <c r="L11" s="176">
        <f t="shared" si="2"/>
        <v>-1.3184584178498937</v>
      </c>
      <c r="M11" s="176"/>
      <c r="N11" s="127">
        <v>63.08</v>
      </c>
      <c r="O11" s="127">
        <v>65.7</v>
      </c>
      <c r="P11" s="176">
        <f t="shared" si="3"/>
        <v>4.1534559289790813</v>
      </c>
      <c r="Q11" s="176"/>
      <c r="R11" s="127">
        <v>62.53</v>
      </c>
      <c r="S11" s="127">
        <v>63.38</v>
      </c>
      <c r="T11" s="176">
        <f t="shared" si="4"/>
        <v>1.3593475131936694</v>
      </c>
      <c r="U11" s="176"/>
      <c r="V11" s="127">
        <v>63.85</v>
      </c>
      <c r="W11" s="127">
        <v>64.81</v>
      </c>
      <c r="X11" s="179">
        <f t="shared" si="5"/>
        <v>1.5035238841033687</v>
      </c>
    </row>
    <row r="12" spans="1:24" x14ac:dyDescent="0.3">
      <c r="A12" s="70" t="s">
        <v>108</v>
      </c>
      <c r="B12" s="127">
        <v>18.75</v>
      </c>
      <c r="C12" s="127">
        <v>20.03</v>
      </c>
      <c r="D12" s="176">
        <f t="shared" si="0"/>
        <v>6.8266666666666724</v>
      </c>
      <c r="E12" s="176"/>
      <c r="F12" s="127">
        <v>19.23</v>
      </c>
      <c r="G12" s="127">
        <v>19.38</v>
      </c>
      <c r="H12" s="176">
        <f t="shared" si="1"/>
        <v>0.78003120124804248</v>
      </c>
      <c r="I12" s="176"/>
      <c r="J12" s="127">
        <v>17.940000000000001</v>
      </c>
      <c r="K12" s="127">
        <v>17.350000000000001</v>
      </c>
      <c r="L12" s="176">
        <f t="shared" si="2"/>
        <v>-3.2887402452619834</v>
      </c>
      <c r="M12" s="176"/>
      <c r="N12" s="127">
        <v>16.079999999999998</v>
      </c>
      <c r="O12" s="127">
        <v>17.739999999999998</v>
      </c>
      <c r="P12" s="176">
        <f t="shared" si="3"/>
        <v>10.323383084577117</v>
      </c>
      <c r="Q12" s="176"/>
      <c r="R12" s="127">
        <v>17.14</v>
      </c>
      <c r="S12" s="127">
        <v>16.43</v>
      </c>
      <c r="T12" s="176">
        <f t="shared" si="4"/>
        <v>-4.1423570595099237</v>
      </c>
      <c r="U12" s="176"/>
      <c r="V12" s="127">
        <v>17.940000000000001</v>
      </c>
      <c r="W12" s="127">
        <v>18.489999999999998</v>
      </c>
      <c r="X12" s="179">
        <f t="shared" si="5"/>
        <v>3.0657748049052236</v>
      </c>
    </row>
    <row r="13" spans="1:24" ht="26" x14ac:dyDescent="0.3">
      <c r="A13" s="70" t="s">
        <v>109</v>
      </c>
      <c r="B13" s="127">
        <v>12.78</v>
      </c>
      <c r="C13" s="127">
        <v>14.53</v>
      </c>
      <c r="D13" s="176">
        <f t="shared" si="0"/>
        <v>13.693270735524257</v>
      </c>
      <c r="E13" s="176"/>
      <c r="F13" s="127">
        <v>13.28</v>
      </c>
      <c r="G13" s="127">
        <v>13.68</v>
      </c>
      <c r="H13" s="176">
        <f t="shared" si="1"/>
        <v>3.0120481927710872</v>
      </c>
      <c r="I13" s="176"/>
      <c r="J13" s="127">
        <v>9.73</v>
      </c>
      <c r="K13" s="127">
        <v>10.09</v>
      </c>
      <c r="L13" s="176">
        <f t="shared" si="2"/>
        <v>3.6998972250770747</v>
      </c>
      <c r="M13" s="176"/>
      <c r="N13" s="127">
        <v>8.36</v>
      </c>
      <c r="O13" s="127">
        <v>8.9700000000000006</v>
      </c>
      <c r="P13" s="176">
        <f t="shared" si="3"/>
        <v>7.2966507177033639</v>
      </c>
      <c r="Q13" s="176"/>
      <c r="R13" s="127">
        <v>9.4700000000000006</v>
      </c>
      <c r="S13" s="127">
        <v>10.56</v>
      </c>
      <c r="T13" s="176">
        <f t="shared" si="4"/>
        <v>11.51003167898627</v>
      </c>
      <c r="U13" s="176"/>
      <c r="V13" s="127">
        <v>10.97</v>
      </c>
      <c r="W13" s="127">
        <v>11.85</v>
      </c>
      <c r="X13" s="179">
        <f t="shared" si="5"/>
        <v>8.0218778486782032</v>
      </c>
    </row>
    <row r="14" spans="1:24" x14ac:dyDescent="0.3">
      <c r="A14" s="70" t="s">
        <v>110</v>
      </c>
      <c r="B14" s="127">
        <v>14.5</v>
      </c>
      <c r="C14" s="127">
        <v>15.43</v>
      </c>
      <c r="D14" s="176">
        <f t="shared" si="0"/>
        <v>6.4137931034482749</v>
      </c>
      <c r="E14" s="176"/>
      <c r="F14" s="127">
        <v>13.38</v>
      </c>
      <c r="G14" s="127">
        <v>14.36</v>
      </c>
      <c r="H14" s="176">
        <f t="shared" si="1"/>
        <v>7.3243647234678519</v>
      </c>
      <c r="I14" s="176"/>
      <c r="J14" s="127">
        <v>14.8</v>
      </c>
      <c r="K14" s="127">
        <v>15.1</v>
      </c>
      <c r="L14" s="176">
        <f t="shared" si="2"/>
        <v>2.0270270270270196</v>
      </c>
      <c r="M14" s="176"/>
      <c r="N14" s="127">
        <v>13.51</v>
      </c>
      <c r="O14" s="127">
        <v>15.03</v>
      </c>
      <c r="P14" s="176">
        <f t="shared" si="3"/>
        <v>11.250925240562543</v>
      </c>
      <c r="Q14" s="176"/>
      <c r="R14" s="127">
        <v>13.72</v>
      </c>
      <c r="S14" s="127">
        <v>14.45</v>
      </c>
      <c r="T14" s="176">
        <f t="shared" si="4"/>
        <v>5.3206997084548009</v>
      </c>
      <c r="U14" s="176"/>
      <c r="V14" s="127">
        <v>14.05</v>
      </c>
      <c r="W14" s="127">
        <v>14.96</v>
      </c>
      <c r="X14" s="179">
        <f t="shared" si="5"/>
        <v>6.4768683274021353</v>
      </c>
    </row>
    <row r="15" spans="1:24" ht="26" x14ac:dyDescent="0.3">
      <c r="A15" s="70" t="s">
        <v>111</v>
      </c>
      <c r="B15" s="127">
        <v>21.55</v>
      </c>
      <c r="C15" s="127">
        <v>22.57</v>
      </c>
      <c r="D15" s="176">
        <f t="shared" si="0"/>
        <v>4.7331786542923417</v>
      </c>
      <c r="E15" s="176"/>
      <c r="F15" s="127">
        <v>18.920000000000002</v>
      </c>
      <c r="G15" s="127">
        <v>19.43</v>
      </c>
      <c r="H15" s="176">
        <f t="shared" si="1"/>
        <v>2.695560253699778</v>
      </c>
      <c r="I15" s="176"/>
      <c r="J15" s="127">
        <v>21.96</v>
      </c>
      <c r="K15" s="127">
        <v>20.87</v>
      </c>
      <c r="L15" s="176">
        <f t="shared" si="2"/>
        <v>-4.9635701275045534</v>
      </c>
      <c r="M15" s="176"/>
      <c r="N15" s="127">
        <v>23.23</v>
      </c>
      <c r="O15" s="127">
        <v>23.58</v>
      </c>
      <c r="P15" s="176">
        <f t="shared" si="3"/>
        <v>1.5066724063710628</v>
      </c>
      <c r="Q15" s="176"/>
      <c r="R15" s="127">
        <v>29.39</v>
      </c>
      <c r="S15" s="127">
        <v>27.87</v>
      </c>
      <c r="T15" s="176">
        <f t="shared" si="4"/>
        <v>-5.171827152092547</v>
      </c>
      <c r="U15" s="176"/>
      <c r="V15" s="127">
        <v>22.3</v>
      </c>
      <c r="W15" s="127">
        <v>22.38</v>
      </c>
      <c r="X15" s="179">
        <f t="shared" si="5"/>
        <v>0.3587443946188264</v>
      </c>
    </row>
    <row r="16" spans="1:24" ht="26" x14ac:dyDescent="0.3">
      <c r="A16" s="72" t="s">
        <v>112</v>
      </c>
      <c r="B16" s="128">
        <v>452.61</v>
      </c>
      <c r="C16" s="128">
        <v>471.5</v>
      </c>
      <c r="D16" s="177">
        <f t="shared" si="0"/>
        <v>4.1735710655973106</v>
      </c>
      <c r="E16" s="177"/>
      <c r="F16" s="128">
        <v>457.86</v>
      </c>
      <c r="G16" s="128">
        <v>453.59</v>
      </c>
      <c r="H16" s="177">
        <f t="shared" si="1"/>
        <v>-0.93259948455860708</v>
      </c>
      <c r="I16" s="177"/>
      <c r="J16" s="128">
        <v>481.82</v>
      </c>
      <c r="K16" s="128">
        <v>466.78</v>
      </c>
      <c r="L16" s="177">
        <f t="shared" si="2"/>
        <v>-3.1214976547258355</v>
      </c>
      <c r="M16" s="177"/>
      <c r="N16" s="128">
        <v>478</v>
      </c>
      <c r="O16" s="128">
        <v>484.42</v>
      </c>
      <c r="P16" s="177">
        <f t="shared" si="3"/>
        <v>1.3430962343096269</v>
      </c>
      <c r="Q16" s="177"/>
      <c r="R16" s="128">
        <v>476.9</v>
      </c>
      <c r="S16" s="128">
        <v>473.04</v>
      </c>
      <c r="T16" s="177">
        <f t="shared" si="4"/>
        <v>-0.80939400293561692</v>
      </c>
      <c r="U16" s="177"/>
      <c r="V16" s="128">
        <v>467.56</v>
      </c>
      <c r="W16" s="128">
        <v>469.91</v>
      </c>
      <c r="X16" s="180">
        <f t="shared" si="5"/>
        <v>0.50260929078621419</v>
      </c>
    </row>
    <row r="17" spans="1:24" s="75" customFormat="1" x14ac:dyDescent="0.3">
      <c r="A17" s="74" t="s">
        <v>113</v>
      </c>
      <c r="B17" s="181">
        <v>2523.38</v>
      </c>
      <c r="C17" s="181">
        <v>2699.63</v>
      </c>
      <c r="D17" s="182">
        <f t="shared" si="0"/>
        <v>6.9846792793792449</v>
      </c>
      <c r="E17" s="182"/>
      <c r="F17" s="181">
        <v>2525.33</v>
      </c>
      <c r="G17" s="181">
        <v>2636.9</v>
      </c>
      <c r="H17" s="182">
        <f t="shared" si="1"/>
        <v>4.4180364546415785</v>
      </c>
      <c r="I17" s="182"/>
      <c r="J17" s="181">
        <v>2510.5100000000002</v>
      </c>
      <c r="K17" s="181">
        <v>2588.29</v>
      </c>
      <c r="L17" s="182">
        <f t="shared" si="2"/>
        <v>3.098175271160033</v>
      </c>
      <c r="M17" s="182"/>
      <c r="N17" s="181">
        <v>1898.09</v>
      </c>
      <c r="O17" s="181">
        <v>1971.29</v>
      </c>
      <c r="P17" s="182">
        <f t="shared" si="3"/>
        <v>3.8565083847446671</v>
      </c>
      <c r="Q17" s="182"/>
      <c r="R17" s="181">
        <v>1949</v>
      </c>
      <c r="S17" s="181">
        <v>2011.52</v>
      </c>
      <c r="T17" s="182">
        <f t="shared" si="4"/>
        <v>3.2077988712160077</v>
      </c>
      <c r="U17" s="182"/>
      <c r="V17" s="181">
        <v>2328.23</v>
      </c>
      <c r="W17" s="181">
        <v>2437.36</v>
      </c>
      <c r="X17" s="183">
        <f t="shared" si="5"/>
        <v>4.6872516890513447</v>
      </c>
    </row>
    <row r="18" spans="1:24" x14ac:dyDescent="0.3">
      <c r="A18" s="1" t="s">
        <v>92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78"/>
      <c r="M18" s="178"/>
      <c r="N18" s="128"/>
      <c r="O18" s="128"/>
      <c r="P18" s="128"/>
      <c r="Q18" s="128"/>
      <c r="T18" s="160"/>
      <c r="U18" s="160"/>
      <c r="X18" s="160"/>
    </row>
  </sheetData>
  <mergeCells count="8">
    <mergeCell ref="B2:X2"/>
    <mergeCell ref="A3:A4"/>
    <mergeCell ref="B3:D3"/>
    <mergeCell ref="F3:H3"/>
    <mergeCell ref="J3:L3"/>
    <mergeCell ref="N3:P3"/>
    <mergeCell ref="R3:T3"/>
    <mergeCell ref="V3:X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6E2B0-DFA6-F44C-A82D-C94055F36921}">
  <dimension ref="A1:E23"/>
  <sheetViews>
    <sheetView zoomScale="80" zoomScaleNormal="80" workbookViewId="0">
      <selection activeCell="E5" sqref="E5"/>
    </sheetView>
  </sheetViews>
  <sheetFormatPr defaultColWidth="11.54296875" defaultRowHeight="13" x14ac:dyDescent="0.3"/>
  <cols>
    <col min="1" max="1" width="11.54296875" style="1"/>
    <col min="2" max="2" width="2.6328125" style="1" customWidth="1"/>
    <col min="3" max="16384" width="11.54296875" style="1"/>
  </cols>
  <sheetData>
    <row r="1" spans="1:5" x14ac:dyDescent="0.3">
      <c r="A1" s="1" t="s">
        <v>114</v>
      </c>
    </row>
    <row r="2" spans="1:5" x14ac:dyDescent="0.3">
      <c r="A2" s="191" t="s">
        <v>94</v>
      </c>
      <c r="B2" s="191"/>
      <c r="C2" s="69">
        <v>4.1735710655973106</v>
      </c>
    </row>
    <row r="3" spans="1:5" x14ac:dyDescent="0.3">
      <c r="A3" s="191" t="s">
        <v>95</v>
      </c>
      <c r="B3" s="191"/>
      <c r="C3" s="69">
        <v>-0.93259948455860708</v>
      </c>
    </row>
    <row r="4" spans="1:5" x14ac:dyDescent="0.3">
      <c r="A4" s="191" t="s">
        <v>96</v>
      </c>
      <c r="B4" s="191"/>
      <c r="C4" s="69">
        <v>-3.1214976547258355</v>
      </c>
      <c r="E4" s="1" t="s">
        <v>324</v>
      </c>
    </row>
    <row r="5" spans="1:5" x14ac:dyDescent="0.3">
      <c r="A5" s="191" t="s">
        <v>97</v>
      </c>
      <c r="B5" s="191"/>
      <c r="C5" s="69">
        <v>1.3430962343096269</v>
      </c>
    </row>
    <row r="6" spans="1:5" x14ac:dyDescent="0.3">
      <c r="A6" s="191" t="s">
        <v>98</v>
      </c>
      <c r="B6" s="191"/>
      <c r="C6" s="69">
        <v>-0.80939400293561692</v>
      </c>
    </row>
    <row r="23" spans="5:5" x14ac:dyDescent="0.3">
      <c r="E23" s="1" t="s">
        <v>92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6D492-2B2F-5047-970B-F150F31F57C9}">
  <dimension ref="A2:G40"/>
  <sheetViews>
    <sheetView topLeftCell="A17" zoomScale="80" zoomScaleNormal="80" workbookViewId="0">
      <selection activeCell="A20" sqref="A20"/>
    </sheetView>
  </sheetViews>
  <sheetFormatPr defaultColWidth="8.81640625" defaultRowHeight="13" x14ac:dyDescent="0.3"/>
  <cols>
    <col min="1" max="1" width="19.1796875" style="1" customWidth="1"/>
    <col min="2" max="16384" width="8.81640625" style="1"/>
  </cols>
  <sheetData>
    <row r="2" spans="1:7" x14ac:dyDescent="0.3">
      <c r="B2" s="262"/>
      <c r="C2" s="262"/>
      <c r="D2" s="262"/>
      <c r="E2" s="262"/>
      <c r="F2" s="262"/>
      <c r="G2" s="228"/>
    </row>
    <row r="3" spans="1:7" ht="26" x14ac:dyDescent="0.3">
      <c r="B3" s="227" t="s">
        <v>94</v>
      </c>
      <c r="C3" s="227" t="s">
        <v>95</v>
      </c>
      <c r="D3" s="227" t="s">
        <v>96</v>
      </c>
      <c r="E3" s="227" t="s">
        <v>97</v>
      </c>
      <c r="F3" s="227" t="s">
        <v>98</v>
      </c>
      <c r="G3" s="227" t="s">
        <v>99</v>
      </c>
    </row>
    <row r="4" spans="1:7" x14ac:dyDescent="0.3">
      <c r="A4" s="1" t="s">
        <v>101</v>
      </c>
      <c r="B4" s="226">
        <v>2.9818901108670448</v>
      </c>
      <c r="C4" s="226">
        <v>2.9326102620501344</v>
      </c>
      <c r="D4" s="226">
        <v>2.8582577686426176</v>
      </c>
      <c r="E4" s="226">
        <v>3.7386685875746339</v>
      </c>
      <c r="F4" s="226">
        <v>3.8244710467706016</v>
      </c>
      <c r="G4" s="226">
        <v>3.1476679686217874</v>
      </c>
    </row>
    <row r="5" spans="1:7" x14ac:dyDescent="0.3">
      <c r="A5" s="1" t="s">
        <v>102</v>
      </c>
      <c r="B5" s="226">
        <v>3.5530794960790923</v>
      </c>
      <c r="C5" s="226">
        <v>3.4665705942584091</v>
      </c>
      <c r="D5" s="226">
        <v>3.8133284910114402</v>
      </c>
      <c r="E5" s="226">
        <v>5.5841606257831167</v>
      </c>
      <c r="F5" s="226">
        <v>5.4913697104677057</v>
      </c>
      <c r="G5" s="226">
        <v>4.1085436702005449</v>
      </c>
    </row>
    <row r="6" spans="1:7" x14ac:dyDescent="0.3">
      <c r="A6" s="1" t="s">
        <v>103</v>
      </c>
      <c r="B6" s="226">
        <v>1.3735215566577641</v>
      </c>
      <c r="C6" s="226">
        <v>1.3895104099510789</v>
      </c>
      <c r="D6" s="226">
        <v>1.7343497057903094</v>
      </c>
      <c r="E6" s="226">
        <v>2.6201117035037971</v>
      </c>
      <c r="F6" s="226">
        <v>2.4876710149538654</v>
      </c>
      <c r="G6" s="226">
        <v>1.7662552926116779</v>
      </c>
    </row>
    <row r="7" spans="1:7" x14ac:dyDescent="0.3">
      <c r="A7" s="1" t="s">
        <v>104</v>
      </c>
      <c r="B7" s="226">
        <v>2.238825320506884</v>
      </c>
      <c r="C7" s="226">
        <v>2.3785505707459516</v>
      </c>
      <c r="D7" s="226">
        <v>2.293406071189859</v>
      </c>
      <c r="E7" s="226">
        <v>3.2131244007730979</v>
      </c>
      <c r="F7" s="226">
        <v>2.5756641743557114</v>
      </c>
      <c r="G7" s="226">
        <v>2.4772704893819544</v>
      </c>
    </row>
    <row r="8" spans="1:7" x14ac:dyDescent="0.3">
      <c r="A8" s="1" t="s">
        <v>105</v>
      </c>
      <c r="B8" s="226">
        <v>0.53229516637465124</v>
      </c>
      <c r="C8" s="226">
        <v>0.50779324206454546</v>
      </c>
      <c r="D8" s="226">
        <v>0.56987431856553938</v>
      </c>
      <c r="E8" s="226">
        <v>0.81063668968036162</v>
      </c>
      <c r="F8" s="226">
        <v>0.64031180400890875</v>
      </c>
      <c r="G8" s="226">
        <v>0.59244428397938742</v>
      </c>
    </row>
    <row r="9" spans="1:7" x14ac:dyDescent="0.3">
      <c r="A9" s="1" t="s">
        <v>106</v>
      </c>
      <c r="B9" s="226">
        <v>1.7094935231865105</v>
      </c>
      <c r="C9" s="226">
        <v>1.6519397777693505</v>
      </c>
      <c r="D9" s="226">
        <v>1.6833507837220714</v>
      </c>
      <c r="E9" s="226">
        <v>1.9611523418675079</v>
      </c>
      <c r="F9" s="226">
        <v>1.9015470887686923</v>
      </c>
      <c r="G9" s="226">
        <v>1.751485213509699</v>
      </c>
    </row>
    <row r="10" spans="1:7" x14ac:dyDescent="0.3">
      <c r="A10" s="1" t="s">
        <v>107</v>
      </c>
      <c r="B10" s="226">
        <v>2.3877346154843435</v>
      </c>
      <c r="C10" s="226">
        <v>2.3398687853160909</v>
      </c>
      <c r="D10" s="226">
        <v>2.6314671076270431</v>
      </c>
      <c r="E10" s="226">
        <v>3.3328429607008609</v>
      </c>
      <c r="F10" s="226">
        <v>3.1508510976773785</v>
      </c>
      <c r="G10" s="226">
        <v>2.659024518331309</v>
      </c>
    </row>
    <row r="11" spans="1:7" x14ac:dyDescent="0.3">
      <c r="A11" s="1" t="s">
        <v>108</v>
      </c>
      <c r="B11" s="226">
        <v>0.74195352696480632</v>
      </c>
      <c r="C11" s="226">
        <v>0.73495392316735553</v>
      </c>
      <c r="D11" s="226">
        <v>0.67032674082115995</v>
      </c>
      <c r="E11" s="226">
        <v>0.89991832759259172</v>
      </c>
      <c r="F11" s="226">
        <v>0.81679525930639518</v>
      </c>
      <c r="G11" s="226">
        <v>0.75860767387665329</v>
      </c>
    </row>
    <row r="12" spans="1:7" x14ac:dyDescent="0.3">
      <c r="A12" s="1" t="s">
        <v>109</v>
      </c>
      <c r="B12" s="226">
        <v>0.53822190448320695</v>
      </c>
      <c r="C12" s="226">
        <v>0.51879100458872152</v>
      </c>
      <c r="D12" s="226">
        <v>0.38983266944585032</v>
      </c>
      <c r="E12" s="226">
        <v>0.45503198413221801</v>
      </c>
      <c r="F12" s="226">
        <v>0.52497613744829774</v>
      </c>
      <c r="G12" s="226">
        <v>0.48618177044014832</v>
      </c>
    </row>
    <row r="13" spans="1:7" x14ac:dyDescent="0.3">
      <c r="A13" s="1" t="s">
        <v>110</v>
      </c>
      <c r="B13" s="226">
        <v>0.5715598063438323</v>
      </c>
      <c r="C13" s="226">
        <v>0.54457886154196211</v>
      </c>
      <c r="D13" s="226">
        <v>0.58339676002302676</v>
      </c>
      <c r="E13" s="226">
        <v>0.76244489648910108</v>
      </c>
      <c r="F13" s="226">
        <v>0.7183622335348393</v>
      </c>
      <c r="G13" s="226">
        <v>0.61377884268224636</v>
      </c>
    </row>
    <row r="14" spans="1:7" x14ac:dyDescent="0.3">
      <c r="A14" s="1" t="s">
        <v>111</v>
      </c>
      <c r="B14" s="226">
        <v>0.83604049443812656</v>
      </c>
      <c r="C14" s="226">
        <v>0.73685008911979977</v>
      </c>
      <c r="D14" s="226">
        <v>0.80632386633646158</v>
      </c>
      <c r="E14" s="226">
        <v>1.196171035210446</v>
      </c>
      <c r="F14" s="226">
        <v>1.3855194082087179</v>
      </c>
      <c r="G14" s="226">
        <v>0.91820658417303946</v>
      </c>
    </row>
    <row r="16" spans="1:7" x14ac:dyDescent="0.3">
      <c r="A16" s="1" t="s">
        <v>115</v>
      </c>
    </row>
    <row r="17" spans="1:1" x14ac:dyDescent="0.3">
      <c r="A17" s="1" t="s">
        <v>116</v>
      </c>
    </row>
    <row r="19" spans="1:1" x14ac:dyDescent="0.3">
      <c r="A19" s="1" t="s">
        <v>321</v>
      </c>
    </row>
    <row r="40" spans="1:1" x14ac:dyDescent="0.3">
      <c r="A40" s="1" t="s">
        <v>92</v>
      </c>
    </row>
  </sheetData>
  <mergeCells count="1">
    <mergeCell ref="B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2D9A-C84B-6643-A38D-41F9C41F2B27}">
  <dimension ref="A1:D25"/>
  <sheetViews>
    <sheetView zoomScale="80" zoomScaleNormal="80" workbookViewId="0">
      <selection activeCell="A2" sqref="A2"/>
    </sheetView>
  </sheetViews>
  <sheetFormatPr defaultColWidth="11.54296875" defaultRowHeight="13" x14ac:dyDescent="0.3"/>
  <cols>
    <col min="1" max="1" width="23" style="1" customWidth="1"/>
    <col min="2" max="3" width="11.54296875" style="1"/>
    <col min="4" max="4" width="13.1796875" style="1" bestFit="1" customWidth="1"/>
    <col min="5" max="16384" width="11.54296875" style="1"/>
  </cols>
  <sheetData>
    <row r="1" spans="1:4" x14ac:dyDescent="0.3">
      <c r="A1" s="155" t="s">
        <v>322</v>
      </c>
    </row>
    <row r="2" spans="1:4" x14ac:dyDescent="0.3">
      <c r="A2" s="155"/>
    </row>
    <row r="3" spans="1:4" x14ac:dyDescent="0.3">
      <c r="A3" s="161"/>
      <c r="B3" s="161">
        <v>2020</v>
      </c>
      <c r="C3" s="161">
        <v>2021</v>
      </c>
      <c r="D3" s="161" t="s">
        <v>49</v>
      </c>
    </row>
    <row r="5" spans="1:4" x14ac:dyDescent="0.3">
      <c r="A5" s="18" t="s">
        <v>284</v>
      </c>
      <c r="B5" s="163">
        <v>97.88</v>
      </c>
      <c r="C5" s="163">
        <v>122.54</v>
      </c>
      <c r="D5" s="163">
        <v>25.2</v>
      </c>
    </row>
    <row r="6" spans="1:4" x14ac:dyDescent="0.3">
      <c r="A6" s="18" t="s">
        <v>285</v>
      </c>
      <c r="B6" s="163">
        <v>93.65</v>
      </c>
      <c r="C6" s="163">
        <v>124.93</v>
      </c>
      <c r="D6" s="163">
        <v>33.4</v>
      </c>
    </row>
    <row r="7" spans="1:4" x14ac:dyDescent="0.3">
      <c r="A7" s="18" t="s">
        <v>286</v>
      </c>
      <c r="B7" s="163">
        <v>80.69</v>
      </c>
      <c r="C7" s="163">
        <v>87.64</v>
      </c>
      <c r="D7" s="163">
        <v>8.6</v>
      </c>
    </row>
    <row r="8" spans="1:4" x14ac:dyDescent="0.3">
      <c r="A8" s="18" t="s">
        <v>287</v>
      </c>
      <c r="B8" s="163">
        <v>102.03</v>
      </c>
      <c r="C8" s="163">
        <v>106.15</v>
      </c>
      <c r="D8" s="163">
        <v>4</v>
      </c>
    </row>
    <row r="9" spans="1:4" x14ac:dyDescent="0.3">
      <c r="A9" s="18" t="s">
        <v>288</v>
      </c>
      <c r="B9" s="163">
        <v>105.71</v>
      </c>
      <c r="C9" s="163">
        <v>108</v>
      </c>
      <c r="D9" s="163">
        <v>2.2000000000000002</v>
      </c>
    </row>
    <row r="10" spans="1:4" x14ac:dyDescent="0.3">
      <c r="A10" s="18" t="s">
        <v>106</v>
      </c>
      <c r="B10" s="163">
        <v>104.26</v>
      </c>
      <c r="C10" s="163">
        <v>104.37</v>
      </c>
      <c r="D10" s="163">
        <v>0.1</v>
      </c>
    </row>
    <row r="11" spans="1:4" x14ac:dyDescent="0.3">
      <c r="A11" s="18" t="s">
        <v>289</v>
      </c>
      <c r="B11" s="163">
        <v>96.08</v>
      </c>
      <c r="C11" s="163">
        <v>99.76</v>
      </c>
      <c r="D11" s="163">
        <v>3.8</v>
      </c>
    </row>
    <row r="12" spans="1:4" x14ac:dyDescent="0.3">
      <c r="A12" s="18" t="s">
        <v>290</v>
      </c>
      <c r="B12" s="163">
        <v>69.150000000000006</v>
      </c>
      <c r="C12" s="163">
        <v>85.8</v>
      </c>
      <c r="D12" s="163">
        <v>24.1</v>
      </c>
    </row>
    <row r="13" spans="1:4" x14ac:dyDescent="0.3">
      <c r="A13" s="19" t="s">
        <v>291</v>
      </c>
      <c r="B13" s="164">
        <v>97.26</v>
      </c>
      <c r="C13" s="164">
        <v>106.48</v>
      </c>
      <c r="D13" s="164">
        <v>9.5</v>
      </c>
    </row>
    <row r="14" spans="1:4" x14ac:dyDescent="0.3">
      <c r="B14" s="69"/>
      <c r="C14" s="69"/>
      <c r="D14" s="69"/>
    </row>
    <row r="15" spans="1:4" x14ac:dyDescent="0.3">
      <c r="A15" s="18" t="s">
        <v>292</v>
      </c>
      <c r="B15" s="163">
        <v>89.24</v>
      </c>
      <c r="C15" s="163">
        <v>93.53</v>
      </c>
      <c r="D15" s="163">
        <v>4.8</v>
      </c>
    </row>
    <row r="16" spans="1:4" x14ac:dyDescent="0.3">
      <c r="A16" s="18" t="s">
        <v>293</v>
      </c>
      <c r="B16" s="163">
        <v>106.5</v>
      </c>
      <c r="C16" s="163">
        <v>95.66</v>
      </c>
      <c r="D16" s="163">
        <v>-10.199999999999999</v>
      </c>
    </row>
    <row r="17" spans="1:4" x14ac:dyDescent="0.3">
      <c r="A17" s="18" t="s">
        <v>294</v>
      </c>
      <c r="B17" s="163">
        <v>92.42</v>
      </c>
      <c r="C17" s="163">
        <v>101.63</v>
      </c>
      <c r="D17" s="163">
        <v>10</v>
      </c>
    </row>
    <row r="18" spans="1:4" x14ac:dyDescent="0.3">
      <c r="A18" s="18" t="s">
        <v>295</v>
      </c>
      <c r="B18" s="163">
        <v>86.51</v>
      </c>
      <c r="C18" s="163">
        <v>90.77</v>
      </c>
      <c r="D18" s="163">
        <v>4.9000000000000004</v>
      </c>
    </row>
    <row r="19" spans="1:4" x14ac:dyDescent="0.3">
      <c r="A19" s="18" t="s">
        <v>296</v>
      </c>
      <c r="B19" s="163">
        <v>100.39</v>
      </c>
      <c r="C19" s="163">
        <v>105.81</v>
      </c>
      <c r="D19" s="163">
        <v>5.4</v>
      </c>
    </row>
    <row r="20" spans="1:4" x14ac:dyDescent="0.3">
      <c r="A20" s="18" t="s">
        <v>297</v>
      </c>
      <c r="B20" s="163">
        <v>96.14</v>
      </c>
      <c r="C20" s="163">
        <v>97.18</v>
      </c>
      <c r="D20" s="163">
        <v>1.1000000000000001</v>
      </c>
    </row>
    <row r="21" spans="1:4" x14ac:dyDescent="0.3">
      <c r="A21" s="19" t="s">
        <v>298</v>
      </c>
      <c r="B21" s="164">
        <v>96.47</v>
      </c>
      <c r="C21" s="164">
        <v>97.63</v>
      </c>
      <c r="D21" s="164">
        <v>1.2</v>
      </c>
    </row>
    <row r="22" spans="1:4" x14ac:dyDescent="0.3">
      <c r="B22" s="69"/>
      <c r="C22" s="69"/>
      <c r="D22" s="69"/>
    </row>
    <row r="23" spans="1:4" x14ac:dyDescent="0.3">
      <c r="A23" s="162" t="s">
        <v>299</v>
      </c>
      <c r="B23" s="165">
        <v>96.75</v>
      </c>
      <c r="C23" s="165">
        <v>102.28</v>
      </c>
      <c r="D23" s="165">
        <v>5.7</v>
      </c>
    </row>
    <row r="25" spans="1:4" x14ac:dyDescent="0.3">
      <c r="A25" s="166" t="s">
        <v>283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CDD94-AEDE-574B-B498-6E6FDE3C98FA}">
  <dimension ref="A1:L69"/>
  <sheetViews>
    <sheetView topLeftCell="A2" zoomScale="80" zoomScaleNormal="80" workbookViewId="0">
      <selection activeCell="C20" sqref="C20"/>
    </sheetView>
  </sheetViews>
  <sheetFormatPr defaultColWidth="8.81640625" defaultRowHeight="13" x14ac:dyDescent="0.3"/>
  <cols>
    <col min="1" max="1" width="25.08984375" style="64" customWidth="1"/>
    <col min="2" max="3" width="6.90625" style="64" customWidth="1"/>
    <col min="4" max="4" width="10.1796875" style="64" customWidth="1"/>
    <col min="5" max="7" width="14.08984375" style="64" bestFit="1" customWidth="1"/>
    <col min="8" max="8" width="10.453125" style="64" bestFit="1" customWidth="1"/>
    <col min="9" max="9" width="13.81640625" style="64" customWidth="1"/>
    <col min="10" max="11" width="10.453125" style="64" bestFit="1" customWidth="1"/>
    <col min="12" max="15" width="14.08984375" style="64" bestFit="1" customWidth="1"/>
    <col min="16" max="16" width="13.81640625" style="64" customWidth="1"/>
    <col min="17" max="17" width="8.81640625" style="64"/>
    <col min="18" max="18" width="13.08984375" style="64" bestFit="1" customWidth="1"/>
    <col min="19" max="16384" width="8.81640625" style="64"/>
  </cols>
  <sheetData>
    <row r="1" spans="1:12" hidden="1" x14ac:dyDescent="0.3">
      <c r="A1" s="125" t="e">
        <f ca="1">DotStatQuery(#REF!)</f>
        <v>#NAME?</v>
      </c>
    </row>
    <row r="2" spans="1:12" x14ac:dyDescent="0.3">
      <c r="I2" s="67"/>
      <c r="J2" s="67"/>
    </row>
    <row r="3" spans="1:12" x14ac:dyDescent="0.3">
      <c r="E3" s="64" t="s">
        <v>80</v>
      </c>
    </row>
    <row r="4" spans="1:12" x14ac:dyDescent="0.3">
      <c r="B4" s="229">
        <v>2020</v>
      </c>
      <c r="C4" s="64">
        <v>2021</v>
      </c>
      <c r="D4" s="64" t="s">
        <v>81</v>
      </c>
    </row>
    <row r="5" spans="1:12" x14ac:dyDescent="0.3">
      <c r="A5" s="230" t="s">
        <v>82</v>
      </c>
      <c r="B5" s="67">
        <v>11.355802463789569</v>
      </c>
      <c r="C5" s="67">
        <v>11.225528119185286</v>
      </c>
      <c r="D5" s="67">
        <v>11.067300860239801</v>
      </c>
    </row>
    <row r="6" spans="1:12" ht="26" x14ac:dyDescent="0.3">
      <c r="A6" s="231" t="s">
        <v>83</v>
      </c>
      <c r="B6" s="67">
        <v>27.599129796081513</v>
      </c>
      <c r="C6" s="67">
        <v>27.597632674930018</v>
      </c>
      <c r="D6" s="67">
        <v>27.138662433920835</v>
      </c>
    </row>
    <row r="7" spans="1:12" ht="26" x14ac:dyDescent="0.3">
      <c r="A7" s="231" t="s">
        <v>84</v>
      </c>
      <c r="B7" s="67">
        <v>27.012388651879743</v>
      </c>
      <c r="C7" s="67">
        <v>27.715331272865669</v>
      </c>
      <c r="D7" s="67">
        <v>24.960778258665258</v>
      </c>
      <c r="K7" s="68"/>
    </row>
    <row r="8" spans="1:12" ht="26" x14ac:dyDescent="0.3">
      <c r="A8" s="231" t="s">
        <v>85</v>
      </c>
      <c r="B8" s="67">
        <v>26.868994081737196</v>
      </c>
      <c r="C8" s="67">
        <v>25.315769841018742</v>
      </c>
      <c r="D8" s="67">
        <v>25.148471026564874</v>
      </c>
      <c r="J8" s="66"/>
    </row>
    <row r="9" spans="1:12" x14ac:dyDescent="0.3">
      <c r="A9" s="231" t="s">
        <v>86</v>
      </c>
      <c r="B9" s="67">
        <v>7.1636850065119777</v>
      </c>
      <c r="C9" s="67">
        <v>8.1457380920002755</v>
      </c>
      <c r="D9" s="67">
        <v>11.684787420609267</v>
      </c>
    </row>
    <row r="10" spans="1:12" x14ac:dyDescent="0.3">
      <c r="A10" s="232" t="s">
        <v>87</v>
      </c>
      <c r="C10" s="67">
        <v>100</v>
      </c>
    </row>
    <row r="12" spans="1:12" x14ac:dyDescent="0.3">
      <c r="K12" s="68"/>
    </row>
    <row r="16" spans="1:12" x14ac:dyDescent="0.3">
      <c r="L16" s="65"/>
    </row>
    <row r="19" spans="1:5" x14ac:dyDescent="0.3">
      <c r="B19" s="66"/>
    </row>
    <row r="20" spans="1:5" ht="12.75" customHeight="1" x14ac:dyDescent="0.3">
      <c r="A20" s="231"/>
      <c r="B20" s="67"/>
      <c r="C20" s="67"/>
    </row>
    <row r="21" spans="1:5" ht="12.75" customHeight="1" x14ac:dyDescent="0.3">
      <c r="A21" s="231"/>
      <c r="B21" s="67"/>
      <c r="C21" s="67"/>
      <c r="E21" s="2" t="s">
        <v>32</v>
      </c>
    </row>
    <row r="22" spans="1:5" ht="12.75" customHeight="1" x14ac:dyDescent="0.3">
      <c r="A22" s="231"/>
      <c r="B22" s="67"/>
      <c r="C22" s="67"/>
    </row>
    <row r="23" spans="1:5" ht="12.75" customHeight="1" x14ac:dyDescent="0.3">
      <c r="A23" s="230"/>
      <c r="B23" s="67"/>
      <c r="C23" s="67"/>
    </row>
    <row r="24" spans="1:5" ht="12.75" customHeight="1" x14ac:dyDescent="0.3">
      <c r="A24" s="231"/>
      <c r="B24" s="67"/>
      <c r="C24" s="67"/>
      <c r="D24" s="67"/>
    </row>
    <row r="25" spans="1:5" ht="12.75" customHeight="1" x14ac:dyDescent="0.3">
      <c r="A25" s="232"/>
      <c r="B25" s="67"/>
      <c r="C25" s="67"/>
    </row>
    <row r="26" spans="1:5" ht="12.75" customHeight="1" x14ac:dyDescent="0.3"/>
    <row r="27" spans="1:5" ht="12.75" customHeight="1" x14ac:dyDescent="0.3"/>
    <row r="28" spans="1:5" ht="12.75" customHeight="1" x14ac:dyDescent="0.3"/>
    <row r="29" spans="1:5" ht="12.75" customHeight="1" x14ac:dyDescent="0.3"/>
    <row r="30" spans="1:5" ht="12.75" customHeight="1" x14ac:dyDescent="0.3"/>
    <row r="31" spans="1:5" ht="12.75" customHeight="1" x14ac:dyDescent="0.3"/>
    <row r="32" spans="1:5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</sheetData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B39B9-304B-8D4F-A8BB-A593D2590532}">
  <dimension ref="A1:L40"/>
  <sheetViews>
    <sheetView topLeftCell="A14" zoomScale="80" zoomScaleNormal="80" workbookViewId="0">
      <selection activeCell="A16" sqref="A16"/>
    </sheetView>
  </sheetViews>
  <sheetFormatPr defaultColWidth="8.81640625" defaultRowHeight="13" x14ac:dyDescent="0.3"/>
  <cols>
    <col min="1" max="1" width="26.08984375" style="64" customWidth="1"/>
    <col min="2" max="2" width="14.08984375" style="64" bestFit="1" customWidth="1"/>
    <col min="3" max="3" width="15.6328125" style="64" customWidth="1"/>
    <col min="4" max="7" width="14.08984375" style="64" bestFit="1" customWidth="1"/>
    <col min="8" max="8" width="10.453125" style="64" bestFit="1" customWidth="1"/>
    <col min="9" max="9" width="13.81640625" style="64" customWidth="1"/>
    <col min="10" max="11" width="10.453125" style="64" bestFit="1" customWidth="1"/>
    <col min="12" max="15" width="14.08984375" style="64" bestFit="1" customWidth="1"/>
    <col min="16" max="16" width="13.81640625" style="64" customWidth="1"/>
    <col min="17" max="17" width="8.81640625" style="64"/>
    <col min="18" max="18" width="13.08984375" style="64" bestFit="1" customWidth="1"/>
    <col min="19" max="16384" width="8.81640625" style="64"/>
  </cols>
  <sheetData>
    <row r="1" spans="1:12" hidden="1" x14ac:dyDescent="0.3">
      <c r="A1" s="125"/>
    </row>
    <row r="2" spans="1:12" x14ac:dyDescent="0.3">
      <c r="L2" s="65"/>
    </row>
    <row r="5" spans="1:12" x14ac:dyDescent="0.3">
      <c r="B5" s="66" t="s">
        <v>88</v>
      </c>
      <c r="C5" s="64" t="s">
        <v>89</v>
      </c>
    </row>
    <row r="6" spans="1:12" x14ac:dyDescent="0.3">
      <c r="A6" s="126" t="s">
        <v>86</v>
      </c>
      <c r="B6" s="67">
        <v>22.377109317681608</v>
      </c>
      <c r="C6" s="67">
        <v>-29.916281865437721</v>
      </c>
    </row>
    <row r="7" spans="1:12" ht="26" x14ac:dyDescent="0.3">
      <c r="A7" s="126" t="s">
        <v>84</v>
      </c>
      <c r="B7" s="67">
        <v>10.423959022823647</v>
      </c>
      <c r="C7" s="67">
        <v>15.840679555224</v>
      </c>
    </row>
    <row r="8" spans="1:12" ht="26" x14ac:dyDescent="0.3">
      <c r="A8" s="233" t="s">
        <v>83</v>
      </c>
      <c r="B8" s="67">
        <v>7.6174433838667479</v>
      </c>
      <c r="C8" s="67">
        <v>3.475476916136659</v>
      </c>
    </row>
    <row r="9" spans="1:12" x14ac:dyDescent="0.3">
      <c r="A9" s="234" t="s">
        <v>82</v>
      </c>
      <c r="B9" s="67">
        <v>6.3886216640092881</v>
      </c>
      <c r="C9" s="67">
        <v>4.964119328590674</v>
      </c>
    </row>
    <row r="10" spans="1:12" ht="26" x14ac:dyDescent="0.3">
      <c r="A10" s="233" t="s">
        <v>85</v>
      </c>
      <c r="B10" s="67">
        <v>1.4018691588784948</v>
      </c>
      <c r="C10" s="67">
        <v>2.8707845269972343</v>
      </c>
      <c r="D10" s="67"/>
    </row>
    <row r="11" spans="1:12" x14ac:dyDescent="0.3">
      <c r="A11" s="235" t="s">
        <v>90</v>
      </c>
      <c r="B11" s="67">
        <v>7.623281433552294</v>
      </c>
      <c r="C11" s="67">
        <v>2.5400419590034171</v>
      </c>
    </row>
    <row r="15" spans="1:12" x14ac:dyDescent="0.3">
      <c r="A15" s="263" t="s">
        <v>320</v>
      </c>
      <c r="B15" s="263"/>
      <c r="C15" s="263"/>
      <c r="D15" s="263"/>
      <c r="E15" s="263"/>
      <c r="F15" s="263"/>
    </row>
    <row r="40" spans="1:1" x14ac:dyDescent="0.3">
      <c r="A40" s="2" t="s">
        <v>32</v>
      </c>
    </row>
  </sheetData>
  <mergeCells count="1">
    <mergeCell ref="A15:F15"/>
  </mergeCell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902-6FF8-1E4C-A95C-7F03493801AE}">
  <dimension ref="A1:H31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35" style="2" customWidth="1"/>
    <col min="2" max="2" width="11.08984375" style="60" customWidth="1"/>
    <col min="3" max="3" width="9.36328125" style="2" customWidth="1"/>
    <col min="4" max="4" width="9.08984375" style="2"/>
    <col min="5" max="5" width="1.453125" style="2" customWidth="1"/>
    <col min="6" max="16384" width="9.08984375" style="2"/>
  </cols>
  <sheetData>
    <row r="1" spans="1:8" x14ac:dyDescent="0.3">
      <c r="A1" s="2" t="s">
        <v>0</v>
      </c>
      <c r="B1" s="2"/>
    </row>
    <row r="2" spans="1:8" x14ac:dyDescent="0.3">
      <c r="A2" s="54"/>
      <c r="B2" s="54"/>
      <c r="C2" s="54"/>
      <c r="D2" s="54"/>
      <c r="E2" s="54"/>
      <c r="F2" s="54"/>
    </row>
    <row r="3" spans="1:8" x14ac:dyDescent="0.3">
      <c r="A3" s="55" t="s">
        <v>1</v>
      </c>
      <c r="B3" s="56"/>
      <c r="C3" s="55"/>
      <c r="D3" s="55"/>
      <c r="E3" s="55"/>
      <c r="F3" s="57" t="s">
        <v>2</v>
      </c>
    </row>
    <row r="4" spans="1:8" s="60" customFormat="1" x14ac:dyDescent="0.3">
      <c r="A4" s="58"/>
      <c r="B4" s="58"/>
      <c r="C4" s="59">
        <v>2020</v>
      </c>
      <c r="D4" s="59">
        <v>2021</v>
      </c>
      <c r="E4" s="59"/>
      <c r="F4" s="59" t="s">
        <v>3</v>
      </c>
    </row>
    <row r="5" spans="1:8" s="60" customFormat="1" x14ac:dyDescent="0.3"/>
    <row r="6" spans="1:8" ht="12.75" customHeight="1" x14ac:dyDescent="0.3">
      <c r="B6" s="2"/>
      <c r="C6" s="264" t="s">
        <v>4</v>
      </c>
      <c r="D6" s="264"/>
      <c r="H6" s="61"/>
    </row>
    <row r="7" spans="1:8" x14ac:dyDescent="0.3">
      <c r="C7" s="9"/>
      <c r="D7" s="9"/>
    </row>
    <row r="8" spans="1:8" ht="14.5" x14ac:dyDescent="0.3">
      <c r="A8" s="2" t="s">
        <v>306</v>
      </c>
      <c r="B8" s="60" t="s">
        <v>5</v>
      </c>
      <c r="C8" s="9">
        <v>91246.377911040487</v>
      </c>
      <c r="D8" s="9">
        <v>94501.776074341673</v>
      </c>
      <c r="F8" s="13">
        <f>D8/C8*100-100</f>
        <v>3.5677012477963785</v>
      </c>
      <c r="H8" s="9"/>
    </row>
    <row r="9" spans="1:8" ht="13" customHeight="1" x14ac:dyDescent="0.3">
      <c r="C9" s="9"/>
      <c r="D9" s="9"/>
      <c r="F9" s="13"/>
    </row>
    <row r="10" spans="1:8" ht="13" customHeight="1" x14ac:dyDescent="0.3">
      <c r="A10" s="2" t="s">
        <v>6</v>
      </c>
      <c r="B10" s="60" t="s">
        <v>7</v>
      </c>
      <c r="C10" s="9">
        <v>42512.252089000001</v>
      </c>
      <c r="D10" s="9">
        <v>48285.643773000003</v>
      </c>
      <c r="F10" s="13">
        <f t="shared" ref="F10:F15" si="0">D10/C10*100-100</f>
        <v>13.580535963875363</v>
      </c>
    </row>
    <row r="11" spans="1:8" ht="13" customHeight="1" x14ac:dyDescent="0.3">
      <c r="A11" s="2" t="s">
        <v>8</v>
      </c>
      <c r="C11" s="29">
        <v>11.4</v>
      </c>
      <c r="D11" s="29">
        <v>10.199999999999999</v>
      </c>
      <c r="F11" s="13">
        <f>D11-C11</f>
        <v>-1.2000000000000011</v>
      </c>
    </row>
    <row r="12" spans="1:8" ht="13" customHeight="1" x14ac:dyDescent="0.3">
      <c r="A12" s="2" t="s">
        <v>9</v>
      </c>
      <c r="B12" s="60" t="s">
        <v>10</v>
      </c>
      <c r="C12" s="9">
        <v>45370.270782</v>
      </c>
      <c r="D12" s="9">
        <v>50503.619012000003</v>
      </c>
      <c r="F12" s="13">
        <f t="shared" si="0"/>
        <v>11.314343382840434</v>
      </c>
    </row>
    <row r="13" spans="1:8" ht="13" customHeight="1" x14ac:dyDescent="0.3">
      <c r="A13" s="2" t="s">
        <v>11</v>
      </c>
      <c r="C13" s="29">
        <v>10.4</v>
      </c>
      <c r="D13" s="29">
        <v>9.8000000000000007</v>
      </c>
      <c r="F13" s="13">
        <f>D13-C13</f>
        <v>-0.59999999999999964</v>
      </c>
    </row>
    <row r="14" spans="1:8" ht="13" customHeight="1" x14ac:dyDescent="0.3">
      <c r="A14" s="2" t="s">
        <v>12</v>
      </c>
      <c r="B14" s="60" t="s">
        <v>13</v>
      </c>
      <c r="C14" s="9">
        <f>C12-C10</f>
        <v>2858.0186929999982</v>
      </c>
      <c r="D14" s="9">
        <f>D12-D10</f>
        <v>2217.9752389999994</v>
      </c>
      <c r="F14" s="62" t="s">
        <v>14</v>
      </c>
    </row>
    <row r="15" spans="1:8" ht="13" customHeight="1" x14ac:dyDescent="0.3">
      <c r="A15" s="2" t="s">
        <v>15</v>
      </c>
      <c r="B15" s="60" t="s">
        <v>16</v>
      </c>
      <c r="C15" s="9">
        <f>C10+C12</f>
        <v>87882.522870999994</v>
      </c>
      <c r="D15" s="9">
        <f>D10+D12</f>
        <v>98789.262784999999</v>
      </c>
      <c r="F15" s="13">
        <f t="shared" si="0"/>
        <v>12.410590362784262</v>
      </c>
    </row>
    <row r="16" spans="1:8" ht="13" customHeight="1" x14ac:dyDescent="0.3">
      <c r="C16" s="9"/>
      <c r="D16" s="9"/>
      <c r="F16" s="13"/>
    </row>
    <row r="17" spans="1:7" ht="13" customHeight="1" x14ac:dyDescent="0.3">
      <c r="A17" s="2" t="s">
        <v>17</v>
      </c>
      <c r="B17" s="60" t="s">
        <v>18</v>
      </c>
      <c r="C17" s="9">
        <f>C8+C10-C12</f>
        <v>88388.359218040481</v>
      </c>
      <c r="D17" s="9">
        <f>D8+D10-D12</f>
        <v>92283.800835341652</v>
      </c>
      <c r="F17" s="13">
        <f>D17/C17*100-100</f>
        <v>4.4071885164105282</v>
      </c>
    </row>
    <row r="18" spans="1:7" ht="13" customHeight="1" x14ac:dyDescent="0.3">
      <c r="F18" s="13"/>
    </row>
    <row r="19" spans="1:7" ht="13" customHeight="1" x14ac:dyDescent="0.3">
      <c r="B19" s="2"/>
      <c r="C19" s="244" t="s">
        <v>19</v>
      </c>
      <c r="D19" s="244"/>
    </row>
    <row r="20" spans="1:7" ht="13" customHeight="1" x14ac:dyDescent="0.3">
      <c r="C20" s="63"/>
      <c r="D20" s="63"/>
      <c r="E20" s="63"/>
      <c r="F20" s="13"/>
    </row>
    <row r="21" spans="1:7" ht="13" customHeight="1" x14ac:dyDescent="0.3">
      <c r="A21" s="2" t="s">
        <v>20</v>
      </c>
      <c r="B21" s="60" t="s">
        <v>21</v>
      </c>
      <c r="C21" s="13">
        <f>C8/C17*100</f>
        <v>103.23347861447422</v>
      </c>
      <c r="D21" s="13">
        <f>D8/D17*100</f>
        <v>102.40342857459616</v>
      </c>
      <c r="E21" s="6"/>
      <c r="F21" s="13">
        <f>D21-C21</f>
        <v>-0.83005003987805992</v>
      </c>
    </row>
    <row r="22" spans="1:7" ht="13" customHeight="1" x14ac:dyDescent="0.3">
      <c r="A22" s="2" t="s">
        <v>22</v>
      </c>
      <c r="B22" s="60" t="s">
        <v>23</v>
      </c>
      <c r="C22" s="13">
        <f>C10/C17*100</f>
        <v>48.097116481287792</v>
      </c>
      <c r="D22" s="13">
        <f>D10/D17*100</f>
        <v>52.322989881132202</v>
      </c>
      <c r="E22" s="6"/>
      <c r="F22" s="13">
        <f t="shared" ref="F22:F26" si="1">D22-C22</f>
        <v>4.22587339984441</v>
      </c>
    </row>
    <row r="23" spans="1:7" x14ac:dyDescent="0.3">
      <c r="A23" s="2" t="s">
        <v>24</v>
      </c>
      <c r="B23" s="60" t="s">
        <v>25</v>
      </c>
      <c r="C23" s="13">
        <f>C12/C8*100</f>
        <v>49.722818396400541</v>
      </c>
      <c r="D23" s="13">
        <f>D12/D8*100</f>
        <v>53.441978669554679</v>
      </c>
      <c r="E23" s="6"/>
      <c r="F23" s="13">
        <f t="shared" si="1"/>
        <v>3.719160273154138</v>
      </c>
      <c r="G23" s="29"/>
    </row>
    <row r="24" spans="1:7" x14ac:dyDescent="0.3">
      <c r="A24" s="2" t="s">
        <v>26</v>
      </c>
      <c r="B24" s="60" t="s">
        <v>27</v>
      </c>
      <c r="C24" s="13">
        <f>((C10+C12)/(C17+C8))*100</f>
        <v>48.922900033443881</v>
      </c>
      <c r="D24" s="13">
        <f>((D10+D12)/(D17+D8))*100</f>
        <v>52.889127961292061</v>
      </c>
      <c r="E24" s="6"/>
      <c r="F24" s="13">
        <f t="shared" si="1"/>
        <v>3.9662279278481805</v>
      </c>
      <c r="G24" s="29"/>
    </row>
    <row r="25" spans="1:7" x14ac:dyDescent="0.3">
      <c r="A25" s="2" t="s">
        <v>28</v>
      </c>
      <c r="B25" s="60" t="s">
        <v>29</v>
      </c>
      <c r="C25" s="13">
        <f>((C12-C10)/(C12+C10))*100</f>
        <v>3.2520899487548784</v>
      </c>
      <c r="D25" s="13">
        <f>((D12-D10)/(D12+D10))*100</f>
        <v>2.2451582049226237</v>
      </c>
      <c r="E25" s="6"/>
      <c r="F25" s="13">
        <f t="shared" si="1"/>
        <v>-1.0069317438322547</v>
      </c>
      <c r="G25" s="29"/>
    </row>
    <row r="26" spans="1:7" x14ac:dyDescent="0.3">
      <c r="A26" s="2" t="s">
        <v>30</v>
      </c>
      <c r="B26" s="60" t="s">
        <v>31</v>
      </c>
      <c r="C26" s="13">
        <f>C12/C10*100</f>
        <v>106.72281178380459</v>
      </c>
      <c r="D26" s="13">
        <f>D12/D10*100</f>
        <v>104.59344655199612</v>
      </c>
      <c r="E26" s="6"/>
      <c r="F26" s="13">
        <f t="shared" si="1"/>
        <v>-2.1293652318084639</v>
      </c>
      <c r="G26" s="29"/>
    </row>
    <row r="27" spans="1:7" x14ac:dyDescent="0.3">
      <c r="A27" s="5"/>
      <c r="B27" s="58"/>
      <c r="C27" s="5"/>
      <c r="D27" s="5"/>
      <c r="E27" s="5"/>
      <c r="F27" s="5"/>
      <c r="G27" s="29"/>
    </row>
    <row r="28" spans="1:7" x14ac:dyDescent="0.3">
      <c r="G28" s="29"/>
    </row>
    <row r="29" spans="1:7" ht="14.5" x14ac:dyDescent="0.3">
      <c r="A29" s="4" t="s">
        <v>307</v>
      </c>
      <c r="B29" s="2"/>
    </row>
    <row r="31" spans="1:7" x14ac:dyDescent="0.3">
      <c r="A31" s="2" t="s">
        <v>32</v>
      </c>
    </row>
  </sheetData>
  <mergeCells count="2">
    <mergeCell ref="C6:D6"/>
    <mergeCell ref="C19:D19"/>
  </mergeCells>
  <pageMargins left="0.7" right="0.7" top="0.75" bottom="0.75" header="0.3" footer="0.3"/>
  <ignoredErrors>
    <ignoredError sqref="F11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C8E39-AB41-5040-9DAC-E569A7B461D6}">
  <dimension ref="A1:Q45"/>
  <sheetViews>
    <sheetView topLeftCell="A16" zoomScale="80" zoomScaleNormal="80" workbookViewId="0">
      <selection activeCell="A18" sqref="A18"/>
    </sheetView>
  </sheetViews>
  <sheetFormatPr defaultColWidth="9.08984375" defaultRowHeight="13" x14ac:dyDescent="0.3"/>
  <cols>
    <col min="1" max="1" width="36.453125" style="121" bestFit="1" customWidth="1"/>
    <col min="2" max="2" width="12" style="121" customWidth="1"/>
    <col min="3" max="3" width="11.453125" style="121" bestFit="1" customWidth="1"/>
    <col min="4" max="16384" width="9.08984375" style="121"/>
  </cols>
  <sheetData>
    <row r="1" spans="1:5" x14ac:dyDescent="0.3">
      <c r="B1" s="237"/>
    </row>
    <row r="2" spans="1:5" x14ac:dyDescent="0.3">
      <c r="A2" s="237" t="s">
        <v>33</v>
      </c>
      <c r="B2" s="237" t="s">
        <v>34</v>
      </c>
      <c r="C2" s="121" t="s">
        <v>35</v>
      </c>
    </row>
    <row r="3" spans="1:5" x14ac:dyDescent="0.3">
      <c r="A3" s="238" t="s">
        <v>36</v>
      </c>
      <c r="B3" s="53">
        <v>29116.122909000002</v>
      </c>
      <c r="C3" s="123">
        <v>32844.778140000002</v>
      </c>
      <c r="E3" s="1"/>
    </row>
    <row r="4" spans="1:5" ht="26" x14ac:dyDescent="0.3">
      <c r="A4" s="239" t="s">
        <v>37</v>
      </c>
      <c r="B4" s="53">
        <v>7252.5235060000005</v>
      </c>
      <c r="C4" s="123">
        <v>1827.3918799999999</v>
      </c>
      <c r="E4" s="1"/>
    </row>
    <row r="5" spans="1:5" x14ac:dyDescent="0.3">
      <c r="A5" s="236" t="s">
        <v>38</v>
      </c>
      <c r="B5" s="53">
        <v>322.23216300000001</v>
      </c>
      <c r="C5" s="123">
        <v>151.15260599999999</v>
      </c>
      <c r="E5" s="1"/>
    </row>
    <row r="6" spans="1:5" x14ac:dyDescent="0.3">
      <c r="A6" s="122" t="s">
        <v>39</v>
      </c>
      <c r="B6" s="53">
        <v>667.39712799999995</v>
      </c>
      <c r="C6" s="123">
        <v>809.74885099999995</v>
      </c>
      <c r="E6" s="1"/>
    </row>
    <row r="7" spans="1:5" x14ac:dyDescent="0.3">
      <c r="A7" s="122" t="s">
        <v>40</v>
      </c>
      <c r="B7" s="53">
        <v>601.59826699999996</v>
      </c>
      <c r="C7" s="123">
        <v>922.47758099999999</v>
      </c>
      <c r="E7" s="1"/>
    </row>
    <row r="8" spans="1:5" x14ac:dyDescent="0.3">
      <c r="A8" s="122" t="s">
        <v>41</v>
      </c>
      <c r="B8" s="53">
        <v>6675.0795950000002</v>
      </c>
      <c r="C8" s="123">
        <v>1748.2864119999999</v>
      </c>
      <c r="E8" s="1"/>
    </row>
    <row r="9" spans="1:5" x14ac:dyDescent="0.3">
      <c r="A9" s="122" t="s">
        <v>42</v>
      </c>
      <c r="B9" s="53">
        <v>241.18984499999999</v>
      </c>
      <c r="C9" s="123">
        <v>785.59560099999999</v>
      </c>
      <c r="E9" s="1"/>
    </row>
    <row r="10" spans="1:5" x14ac:dyDescent="0.3">
      <c r="A10" s="122" t="s">
        <v>43</v>
      </c>
      <c r="B10" s="53">
        <v>502.68267700000001</v>
      </c>
      <c r="C10" s="123">
        <v>3573.5114760000001</v>
      </c>
      <c r="E10" s="1"/>
    </row>
    <row r="11" spans="1:5" x14ac:dyDescent="0.3">
      <c r="A11" s="122" t="s">
        <v>44</v>
      </c>
      <c r="B11" s="53">
        <v>3879.9832270000002</v>
      </c>
      <c r="C11" s="123">
        <v>4029.102261</v>
      </c>
      <c r="E11" s="1"/>
    </row>
    <row r="12" spans="1:5" x14ac:dyDescent="0.3">
      <c r="A12" s="122" t="s">
        <v>45</v>
      </c>
      <c r="B12" s="53">
        <v>442.33385700000002</v>
      </c>
      <c r="C12" s="123">
        <v>1171.391537</v>
      </c>
      <c r="E12" s="1"/>
    </row>
    <row r="13" spans="1:5" x14ac:dyDescent="0.3">
      <c r="A13" s="122" t="s">
        <v>46</v>
      </c>
      <c r="B13" s="53">
        <v>737.17702799999995</v>
      </c>
      <c r="C13" s="123">
        <v>406.98475100000002</v>
      </c>
      <c r="E13" s="1"/>
    </row>
    <row r="14" spans="1:5" x14ac:dyDescent="0.3">
      <c r="A14" s="122" t="s">
        <v>47</v>
      </c>
      <c r="B14" s="53">
        <v>65.298810000000003</v>
      </c>
      <c r="C14" s="123">
        <v>15.222676999999999</v>
      </c>
      <c r="E14" s="1"/>
    </row>
    <row r="15" spans="1:5" x14ac:dyDescent="0.3">
      <c r="B15" s="121">
        <v>50503.619012000003</v>
      </c>
      <c r="C15" s="123">
        <v>48285.643773000003</v>
      </c>
    </row>
    <row r="17" spans="1:17" x14ac:dyDescent="0.3">
      <c r="A17" s="121" t="s">
        <v>48</v>
      </c>
    </row>
    <row r="18" spans="1:17" x14ac:dyDescent="0.3">
      <c r="A18" s="1"/>
      <c r="B18" s="1"/>
    </row>
    <row r="19" spans="1:17" x14ac:dyDescent="0.3">
      <c r="E19" s="124" t="s">
        <v>9</v>
      </c>
      <c r="Q19" s="124" t="s">
        <v>6</v>
      </c>
    </row>
    <row r="45" spans="1:1" x14ac:dyDescent="0.3">
      <c r="A45" s="2" t="s">
        <v>32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BED0-B127-8A40-99D8-A875EE670978}">
  <dimension ref="A1:T37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1" width="59" style="1" customWidth="1"/>
    <col min="2" max="3" width="8" style="1" bestFit="1" customWidth="1"/>
    <col min="4" max="4" width="1.6328125" style="1" customWidth="1"/>
    <col min="5" max="5" width="6.81640625" style="1" bestFit="1" customWidth="1"/>
    <col min="6" max="6" width="6.54296875" style="1" bestFit="1" customWidth="1"/>
    <col min="7" max="7" width="7.1796875" style="1" bestFit="1" customWidth="1"/>
    <col min="8" max="8" width="2" style="1" customWidth="1"/>
    <col min="9" max="9" width="6.81640625" style="1" bestFit="1" customWidth="1"/>
    <col min="10" max="10" width="6.54296875" style="1" bestFit="1" customWidth="1"/>
    <col min="11" max="11" width="8.6328125" style="1"/>
    <col min="12" max="12" width="38.36328125" style="1" bestFit="1" customWidth="1"/>
    <col min="13" max="16384" width="8.6328125" style="1"/>
  </cols>
  <sheetData>
    <row r="1" spans="1:20" x14ac:dyDescent="0.3">
      <c r="A1" s="22" t="s">
        <v>378</v>
      </c>
      <c r="B1" s="23"/>
      <c r="C1" s="23"/>
      <c r="D1" s="24"/>
      <c r="E1" s="24"/>
      <c r="F1" s="24"/>
      <c r="G1" s="24"/>
      <c r="H1" s="24"/>
      <c r="I1" s="24"/>
      <c r="J1" s="24"/>
      <c r="K1" s="25"/>
    </row>
    <row r="2" spans="1:20" x14ac:dyDescent="0.3">
      <c r="A2" s="26"/>
      <c r="B2" s="27"/>
      <c r="C2" s="27"/>
      <c r="D2" s="28"/>
      <c r="E2" s="28"/>
      <c r="F2" s="28"/>
      <c r="G2" s="28"/>
      <c r="H2" s="28"/>
      <c r="I2" s="28"/>
      <c r="J2" s="28"/>
      <c r="K2" s="25"/>
    </row>
    <row r="3" spans="1:20" x14ac:dyDescent="0.3">
      <c r="A3" s="2"/>
      <c r="B3" s="29"/>
      <c r="C3" s="29"/>
      <c r="D3" s="2"/>
      <c r="E3" s="2"/>
      <c r="F3" s="2"/>
      <c r="G3" s="2"/>
      <c r="H3" s="2"/>
      <c r="I3" s="30" t="s">
        <v>49</v>
      </c>
      <c r="J3" s="30"/>
      <c r="K3" s="25"/>
    </row>
    <row r="4" spans="1:20" x14ac:dyDescent="0.3">
      <c r="A4" s="2"/>
      <c r="B4" s="31" t="s">
        <v>50</v>
      </c>
      <c r="C4" s="31"/>
      <c r="D4" s="30"/>
      <c r="E4" s="32" t="s">
        <v>51</v>
      </c>
      <c r="F4" s="32"/>
      <c r="G4" s="32"/>
      <c r="H4" s="2"/>
      <c r="I4" s="32" t="s">
        <v>52</v>
      </c>
      <c r="J4" s="32"/>
      <c r="K4" s="25"/>
    </row>
    <row r="5" spans="1:20" ht="26" x14ac:dyDescent="0.3">
      <c r="A5" s="5"/>
      <c r="B5" s="33" t="s">
        <v>53</v>
      </c>
      <c r="C5" s="33" t="s">
        <v>54</v>
      </c>
      <c r="D5" s="5"/>
      <c r="E5" s="33" t="s">
        <v>53</v>
      </c>
      <c r="F5" s="33" t="s">
        <v>54</v>
      </c>
      <c r="G5" s="34" t="s">
        <v>55</v>
      </c>
      <c r="H5" s="5"/>
      <c r="I5" s="33" t="s">
        <v>53</v>
      </c>
      <c r="J5" s="33" t="s">
        <v>54</v>
      </c>
      <c r="K5" s="25"/>
    </row>
    <row r="6" spans="1:20" x14ac:dyDescent="0.3">
      <c r="A6" s="2"/>
      <c r="B6" s="29"/>
      <c r="C6" s="29"/>
      <c r="D6" s="2"/>
      <c r="E6" s="2"/>
      <c r="F6" s="2"/>
      <c r="G6" s="35"/>
      <c r="H6" s="2"/>
      <c r="I6" s="2"/>
      <c r="J6" s="2"/>
      <c r="K6" s="25"/>
    </row>
    <row r="7" spans="1:20" x14ac:dyDescent="0.3">
      <c r="A7" s="36" t="s">
        <v>56</v>
      </c>
      <c r="B7" s="37">
        <v>5812.2595490000003</v>
      </c>
      <c r="C7" s="37">
        <v>5606.2887060000003</v>
      </c>
      <c r="D7" s="29"/>
      <c r="E7" s="38">
        <f>B7/B$19*100</f>
        <v>12.037241496301753</v>
      </c>
      <c r="F7" s="38">
        <f>C7/C$19*100</f>
        <v>11.10076627314155</v>
      </c>
      <c r="G7" s="38">
        <f>((C7-B7)/(C7+B7))*100</f>
        <v>-1.8038268823692951</v>
      </c>
      <c r="H7" s="13"/>
      <c r="I7" s="38">
        <v>3.1860845238101092</v>
      </c>
      <c r="J7" s="38">
        <v>5.7410574825101293</v>
      </c>
      <c r="K7" s="25"/>
      <c r="L7" s="20"/>
      <c r="M7" s="21"/>
      <c r="N7" s="21"/>
      <c r="O7" s="20"/>
      <c r="P7" s="20"/>
      <c r="Q7" s="20"/>
      <c r="R7" s="20"/>
      <c r="S7" s="20"/>
      <c r="T7" s="20"/>
    </row>
    <row r="8" spans="1:20" x14ac:dyDescent="0.3">
      <c r="A8" s="36" t="s">
        <v>57</v>
      </c>
      <c r="B8" s="37">
        <v>6671.7617220000002</v>
      </c>
      <c r="C8" s="37">
        <v>202.32273599999999</v>
      </c>
      <c r="D8" s="29"/>
      <c r="E8" s="38">
        <f t="shared" ref="E8:F19" si="0">B8/B$19*100</f>
        <v>13.817278181824024</v>
      </c>
      <c r="F8" s="38">
        <f t="shared" si="0"/>
        <v>0.40061037200507693</v>
      </c>
      <c r="G8" s="38">
        <f t="shared" ref="G8:G19" si="1">((C8-B8)/(C8+B8))*100</f>
        <v>-94.11346377146883</v>
      </c>
      <c r="H8" s="13"/>
      <c r="I8" s="38">
        <v>15.296155134542943</v>
      </c>
      <c r="J8" s="38">
        <v>28.745018460170968</v>
      </c>
      <c r="K8" s="25"/>
      <c r="L8" s="20"/>
      <c r="M8" s="21"/>
      <c r="N8" s="20"/>
      <c r="O8" s="20"/>
      <c r="P8" s="20"/>
      <c r="Q8" s="20"/>
      <c r="R8" s="20"/>
      <c r="S8" s="20"/>
      <c r="T8" s="20"/>
    </row>
    <row r="9" spans="1:20" x14ac:dyDescent="0.3">
      <c r="A9" s="36" t="s">
        <v>58</v>
      </c>
      <c r="B9" s="37">
        <v>2124.5399149999998</v>
      </c>
      <c r="C9" s="37">
        <v>1279.129418</v>
      </c>
      <c r="D9" s="29"/>
      <c r="E9" s="38">
        <f t="shared" si="0"/>
        <v>4.3999411605401102</v>
      </c>
      <c r="F9" s="38">
        <f t="shared" si="0"/>
        <v>2.532748034741966</v>
      </c>
      <c r="G9" s="38">
        <f t="shared" si="1"/>
        <v>-24.838208835487954</v>
      </c>
      <c r="H9" s="13"/>
      <c r="I9" s="38">
        <v>8.1808998805086048</v>
      </c>
      <c r="J9" s="38">
        <v>18.316788725218984</v>
      </c>
      <c r="K9" s="25"/>
      <c r="L9" s="20"/>
      <c r="M9" s="21"/>
      <c r="N9" s="20"/>
      <c r="O9" s="20"/>
      <c r="P9" s="20"/>
      <c r="Q9" s="20"/>
      <c r="R9" s="20"/>
      <c r="S9" s="20"/>
      <c r="T9" s="20"/>
    </row>
    <row r="10" spans="1:20" x14ac:dyDescent="0.3">
      <c r="A10" s="36" t="s">
        <v>59</v>
      </c>
      <c r="B10" s="37">
        <v>1651.641539</v>
      </c>
      <c r="C10" s="37">
        <v>761.19619999999998</v>
      </c>
      <c r="D10" s="29"/>
      <c r="E10" s="38">
        <f t="shared" si="0"/>
        <v>3.4205643954229563</v>
      </c>
      <c r="F10" s="38">
        <f t="shared" si="0"/>
        <v>1.5072111957345762</v>
      </c>
      <c r="G10" s="38">
        <f t="shared" si="1"/>
        <v>-36.904484897896403</v>
      </c>
      <c r="H10" s="13"/>
      <c r="I10" s="38">
        <v>28.150037614496284</v>
      </c>
      <c r="J10" s="38">
        <v>9.7761298912033965</v>
      </c>
      <c r="K10" s="25"/>
      <c r="L10" s="20"/>
      <c r="M10" s="21"/>
      <c r="N10" s="20"/>
      <c r="O10" s="20"/>
      <c r="P10" s="20"/>
      <c r="Q10" s="20"/>
      <c r="R10" s="20"/>
      <c r="S10" s="20"/>
      <c r="T10" s="20"/>
    </row>
    <row r="11" spans="1:20" x14ac:dyDescent="0.3">
      <c r="A11" s="39" t="s">
        <v>60</v>
      </c>
      <c r="B11" s="40">
        <v>16260.202724999999</v>
      </c>
      <c r="C11" s="40">
        <v>7848.9370600000002</v>
      </c>
      <c r="D11" s="41"/>
      <c r="E11" s="42">
        <f t="shared" si="0"/>
        <v>33.675025234088842</v>
      </c>
      <c r="F11" s="42">
        <f t="shared" si="0"/>
        <v>15.541335875623169</v>
      </c>
      <c r="G11" s="42">
        <f t="shared" si="1"/>
        <v>-34.888286102323903</v>
      </c>
      <c r="H11" s="43"/>
      <c r="I11" s="42">
        <v>10.82369796627745</v>
      </c>
      <c r="J11" s="42">
        <v>8.5071500784115415</v>
      </c>
      <c r="K11" s="44"/>
      <c r="L11" s="20"/>
      <c r="M11" s="21"/>
      <c r="N11" s="21"/>
      <c r="O11" s="20"/>
      <c r="P11" s="20"/>
      <c r="Q11" s="20"/>
      <c r="R11" s="20"/>
      <c r="S11" s="20"/>
      <c r="T11" s="20"/>
    </row>
    <row r="12" spans="1:20" x14ac:dyDescent="0.3">
      <c r="A12" s="39"/>
      <c r="B12" s="29"/>
      <c r="C12" s="29"/>
      <c r="D12" s="41"/>
      <c r="E12" s="6"/>
      <c r="F12" s="6"/>
      <c r="G12" s="38"/>
      <c r="H12" s="13"/>
      <c r="I12" s="6"/>
      <c r="J12" s="6"/>
      <c r="K12" s="44"/>
      <c r="L12" s="20"/>
      <c r="M12" s="21"/>
      <c r="N12" s="21"/>
      <c r="O12" s="20"/>
      <c r="P12" s="20"/>
      <c r="Q12" s="20"/>
      <c r="R12" s="20"/>
      <c r="S12" s="20"/>
      <c r="T12" s="20"/>
    </row>
    <row r="13" spans="1:20" x14ac:dyDescent="0.3">
      <c r="A13" s="36" t="s">
        <v>61</v>
      </c>
      <c r="B13" s="37">
        <v>20974.354285000001</v>
      </c>
      <c r="C13" s="37">
        <v>37064.386580999999</v>
      </c>
      <c r="D13" s="41"/>
      <c r="E13" s="38">
        <f t="shared" si="0"/>
        <v>43.438075266438261</v>
      </c>
      <c r="F13" s="38">
        <f t="shared" si="0"/>
        <v>73.389565552110724</v>
      </c>
      <c r="G13" s="38">
        <f t="shared" si="1"/>
        <v>27.722917582152078</v>
      </c>
      <c r="H13" s="43"/>
      <c r="I13" s="38">
        <v>14.568509703239911</v>
      </c>
      <c r="J13" s="38">
        <v>10.79383420375251</v>
      </c>
      <c r="K13" s="25"/>
      <c r="L13" s="20"/>
      <c r="M13" s="21"/>
      <c r="N13" s="21"/>
      <c r="O13" s="20"/>
      <c r="P13" s="20"/>
      <c r="Q13" s="20"/>
      <c r="R13" s="20"/>
      <c r="S13" s="20"/>
      <c r="T13" s="20"/>
    </row>
    <row r="14" spans="1:20" x14ac:dyDescent="0.3">
      <c r="A14" s="36" t="s">
        <v>62</v>
      </c>
      <c r="B14" s="37">
        <v>5473.9551620000002</v>
      </c>
      <c r="C14" s="37">
        <v>3139.3062220000002</v>
      </c>
      <c r="D14" s="29"/>
      <c r="E14" s="38">
        <f t="shared" si="0"/>
        <v>11.336610085875845</v>
      </c>
      <c r="F14" s="38">
        <f t="shared" si="0"/>
        <v>6.2160025032148285</v>
      </c>
      <c r="G14" s="38">
        <f t="shared" si="1"/>
        <v>-27.105283770173806</v>
      </c>
      <c r="H14" s="43"/>
      <c r="I14" s="38">
        <v>4.1524209166211818</v>
      </c>
      <c r="J14" s="38">
        <v>10.454092322202115</v>
      </c>
      <c r="K14" s="25"/>
      <c r="L14" s="20"/>
      <c r="M14" s="21"/>
      <c r="N14" s="21"/>
      <c r="O14" s="20"/>
      <c r="P14" s="20"/>
      <c r="Q14" s="20"/>
      <c r="R14" s="20"/>
      <c r="S14" s="20"/>
      <c r="T14" s="20"/>
    </row>
    <row r="15" spans="1:20" x14ac:dyDescent="0.3">
      <c r="A15" s="36" t="s">
        <v>63</v>
      </c>
      <c r="B15" s="37">
        <v>1574.9111579999999</v>
      </c>
      <c r="C15" s="37">
        <v>921.62482399999999</v>
      </c>
      <c r="D15" s="29"/>
      <c r="E15" s="38">
        <f t="shared" si="0"/>
        <v>3.2616550902872015</v>
      </c>
      <c r="F15" s="38">
        <f t="shared" si="0"/>
        <v>1.8248688748048247</v>
      </c>
      <c r="G15" s="38">
        <f t="shared" si="1"/>
        <v>-26.167711529502803</v>
      </c>
      <c r="H15" s="13"/>
      <c r="I15" s="38">
        <v>19.582846717903152</v>
      </c>
      <c r="J15" s="38">
        <v>9.1265268507597881</v>
      </c>
      <c r="K15" s="25"/>
      <c r="L15" s="20"/>
      <c r="M15" s="21"/>
      <c r="N15" s="20"/>
      <c r="O15" s="20"/>
      <c r="P15" s="20"/>
      <c r="Q15" s="20"/>
      <c r="R15" s="20"/>
      <c r="S15" s="20"/>
      <c r="T15" s="20"/>
    </row>
    <row r="16" spans="1:20" x14ac:dyDescent="0.3">
      <c r="A16" s="45" t="s">
        <v>64</v>
      </c>
      <c r="B16" s="37">
        <v>3663.2791980000002</v>
      </c>
      <c r="C16" s="37">
        <v>1234.5401360000001</v>
      </c>
      <c r="D16" s="29"/>
      <c r="E16" s="38">
        <f t="shared" si="0"/>
        <v>7.5866839742714669</v>
      </c>
      <c r="F16" s="38">
        <f t="shared" si="0"/>
        <v>2.4444587539492266</v>
      </c>
      <c r="G16" s="38">
        <f t="shared" si="1"/>
        <v>-49.588171722464772</v>
      </c>
      <c r="H16" s="13"/>
      <c r="I16" s="38">
        <v>30.058848787487733</v>
      </c>
      <c r="J16" s="38">
        <v>28.762943764841566</v>
      </c>
      <c r="K16" s="25"/>
      <c r="L16" s="20"/>
      <c r="M16" s="21"/>
      <c r="N16" s="20"/>
      <c r="O16" s="20"/>
      <c r="P16" s="20"/>
      <c r="Q16" s="20"/>
      <c r="R16" s="20"/>
      <c r="S16" s="20"/>
      <c r="T16" s="20"/>
    </row>
    <row r="17" spans="1:20" x14ac:dyDescent="0.3">
      <c r="A17" s="39" t="s">
        <v>65</v>
      </c>
      <c r="B17" s="40">
        <v>31686.499802999999</v>
      </c>
      <c r="C17" s="40">
        <v>42359.857763</v>
      </c>
      <c r="D17" s="41"/>
      <c r="E17" s="42">
        <f t="shared" si="0"/>
        <v>65.623024416872767</v>
      </c>
      <c r="F17" s="42">
        <f t="shared" si="0"/>
        <v>83.874895684079604</v>
      </c>
      <c r="G17" s="42">
        <f t="shared" si="1"/>
        <v>14.414426733261635</v>
      </c>
      <c r="H17" s="43"/>
      <c r="I17" s="42">
        <v>14.405691473806812</v>
      </c>
      <c r="J17" s="42">
        <v>11.183726888534466</v>
      </c>
      <c r="K17" s="44"/>
      <c r="L17" s="20"/>
      <c r="M17" s="21"/>
      <c r="N17" s="21"/>
      <c r="O17" s="20"/>
      <c r="P17" s="20"/>
      <c r="Q17" s="20"/>
      <c r="R17" s="20"/>
      <c r="S17" s="20"/>
      <c r="T17" s="20"/>
    </row>
    <row r="18" spans="1:20" x14ac:dyDescent="0.3">
      <c r="A18" s="39"/>
      <c r="B18" s="37"/>
      <c r="C18" s="37"/>
      <c r="D18" s="41"/>
      <c r="E18" s="38"/>
      <c r="F18" s="38"/>
      <c r="G18" s="38"/>
      <c r="H18" s="43"/>
      <c r="I18" s="46"/>
      <c r="J18" s="46"/>
      <c r="K18" s="44"/>
      <c r="L18" s="20"/>
      <c r="M18" s="20"/>
      <c r="N18" s="20"/>
      <c r="O18" s="20"/>
      <c r="P18" s="20"/>
      <c r="Q18" s="20"/>
      <c r="R18" s="20"/>
      <c r="S18" s="20"/>
      <c r="T18" s="20"/>
    </row>
    <row r="19" spans="1:20" x14ac:dyDescent="0.3">
      <c r="A19" s="39" t="s">
        <v>66</v>
      </c>
      <c r="B19" s="40">
        <v>48285.643773000003</v>
      </c>
      <c r="C19" s="40">
        <v>50503.619012000003</v>
      </c>
      <c r="D19" s="41"/>
      <c r="E19" s="47">
        <f t="shared" si="0"/>
        <v>100</v>
      </c>
      <c r="F19" s="47">
        <f t="shared" si="0"/>
        <v>100</v>
      </c>
      <c r="G19" s="42">
        <f t="shared" si="1"/>
        <v>2.2451582049226237</v>
      </c>
      <c r="H19" s="43"/>
      <c r="I19" s="42">
        <v>13.580535963875363</v>
      </c>
      <c r="J19" s="42">
        <v>11.314343382840434</v>
      </c>
      <c r="K19" s="44"/>
      <c r="L19" s="20"/>
      <c r="M19" s="21"/>
      <c r="N19" s="21"/>
      <c r="O19" s="20"/>
      <c r="P19" s="20"/>
      <c r="Q19" s="20"/>
      <c r="R19" s="20"/>
      <c r="S19" s="20"/>
      <c r="T19" s="20"/>
    </row>
    <row r="20" spans="1:20" x14ac:dyDescent="0.3">
      <c r="A20" s="28"/>
      <c r="B20" s="48"/>
      <c r="C20" s="48"/>
      <c r="D20" s="49"/>
      <c r="E20" s="50"/>
      <c r="F20" s="50"/>
      <c r="G20" s="50"/>
      <c r="H20" s="49"/>
      <c r="I20" s="50"/>
      <c r="J20" s="50"/>
      <c r="K20" s="25"/>
    </row>
    <row r="21" spans="1:20" x14ac:dyDescent="0.3">
      <c r="A21" s="25"/>
      <c r="B21" s="51"/>
      <c r="C21" s="51"/>
      <c r="D21" s="25"/>
      <c r="E21" s="25"/>
      <c r="F21" s="25"/>
      <c r="G21" s="25"/>
      <c r="H21" s="25"/>
      <c r="I21" s="25"/>
      <c r="J21" s="25"/>
      <c r="K21" s="25"/>
    </row>
    <row r="22" spans="1:20" x14ac:dyDescent="0.3">
      <c r="A22" s="2" t="s">
        <v>32</v>
      </c>
      <c r="B22" s="51"/>
      <c r="C22" s="51"/>
      <c r="D22" s="25"/>
      <c r="E22" s="25"/>
      <c r="F22" s="25"/>
      <c r="G22" s="25"/>
      <c r="H22" s="25"/>
      <c r="I22" s="25"/>
      <c r="J22" s="25"/>
      <c r="K22" s="25"/>
    </row>
    <row r="23" spans="1:20" x14ac:dyDescent="0.3">
      <c r="A23" s="25"/>
      <c r="B23" s="51"/>
      <c r="C23" s="51"/>
      <c r="D23" s="25"/>
      <c r="E23" s="25"/>
      <c r="F23" s="25"/>
      <c r="G23" s="25"/>
      <c r="H23" s="25"/>
      <c r="I23" s="25"/>
      <c r="J23" s="25"/>
      <c r="K23" s="25"/>
    </row>
    <row r="25" spans="1:20" x14ac:dyDescent="0.3">
      <c r="B25" s="20"/>
      <c r="C25" s="20"/>
      <c r="D25" s="20"/>
      <c r="I25" s="20"/>
      <c r="J25" s="20"/>
    </row>
    <row r="26" spans="1:20" x14ac:dyDescent="0.3">
      <c r="B26" s="20"/>
      <c r="C26" s="20"/>
      <c r="D26" s="20"/>
      <c r="I26" s="20"/>
      <c r="J26" s="20"/>
    </row>
    <row r="27" spans="1:20" x14ac:dyDescent="0.3">
      <c r="B27" s="20"/>
      <c r="C27" s="20"/>
      <c r="D27" s="20"/>
      <c r="I27" s="20"/>
      <c r="J27" s="20"/>
    </row>
    <row r="28" spans="1:20" x14ac:dyDescent="0.3">
      <c r="B28" s="20"/>
      <c r="C28" s="20"/>
      <c r="D28" s="20"/>
      <c r="I28" s="20"/>
      <c r="J28" s="20"/>
    </row>
    <row r="29" spans="1:20" x14ac:dyDescent="0.3">
      <c r="B29" s="20"/>
      <c r="C29" s="20"/>
      <c r="D29" s="20"/>
      <c r="I29" s="20"/>
      <c r="J29" s="20"/>
    </row>
    <row r="30" spans="1:20" x14ac:dyDescent="0.3">
      <c r="B30" s="20"/>
      <c r="C30" s="20"/>
      <c r="D30" s="20"/>
      <c r="I30" s="20"/>
      <c r="J30" s="20"/>
    </row>
    <row r="31" spans="1:20" x14ac:dyDescent="0.3">
      <c r="B31" s="20"/>
      <c r="C31" s="20"/>
      <c r="D31" s="20"/>
      <c r="I31" s="20"/>
      <c r="J31" s="20"/>
    </row>
    <row r="32" spans="1:20" x14ac:dyDescent="0.3">
      <c r="B32" s="20"/>
      <c r="C32" s="20"/>
      <c r="D32" s="20"/>
      <c r="I32" s="20"/>
      <c r="J32" s="20"/>
    </row>
    <row r="33" spans="2:10" x14ac:dyDescent="0.3">
      <c r="B33" s="20"/>
      <c r="C33" s="20"/>
      <c r="D33" s="20"/>
      <c r="I33" s="20"/>
      <c r="J33" s="20"/>
    </row>
    <row r="34" spans="2:10" x14ac:dyDescent="0.3">
      <c r="B34" s="20"/>
      <c r="C34" s="20"/>
      <c r="D34" s="20"/>
      <c r="I34" s="20"/>
      <c r="J34" s="20"/>
    </row>
    <row r="35" spans="2:10" x14ac:dyDescent="0.3">
      <c r="B35" s="20"/>
      <c r="C35" s="20"/>
      <c r="D35" s="20"/>
      <c r="I35" s="20"/>
      <c r="J35" s="20"/>
    </row>
    <row r="36" spans="2:10" x14ac:dyDescent="0.3">
      <c r="B36" s="20"/>
      <c r="C36" s="20"/>
      <c r="D36" s="20"/>
      <c r="I36" s="20"/>
      <c r="J36" s="20"/>
    </row>
    <row r="37" spans="2:10" x14ac:dyDescent="0.3">
      <c r="B37" s="52"/>
      <c r="C37" s="52"/>
      <c r="D37" s="52"/>
      <c r="I37" s="52"/>
      <c r="J37" s="52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F433-09D6-B14F-A3E7-A3E610B70F93}">
  <dimension ref="A1:Q83"/>
  <sheetViews>
    <sheetView topLeftCell="A13" zoomScale="80" zoomScaleNormal="80" workbookViewId="0">
      <selection activeCell="A13" sqref="A13"/>
    </sheetView>
  </sheetViews>
  <sheetFormatPr defaultColWidth="12.453125" defaultRowHeight="13" x14ac:dyDescent="0.3"/>
  <cols>
    <col min="1" max="1" width="45.6328125" style="1" bestFit="1" customWidth="1"/>
    <col min="2" max="2" width="17.08984375" style="1" customWidth="1"/>
    <col min="3" max="10" width="12.453125" style="1"/>
    <col min="11" max="11" width="14.81640625" style="1" bestFit="1" customWidth="1"/>
    <col min="12" max="16384" width="12.453125" style="1"/>
  </cols>
  <sheetData>
    <row r="1" spans="1:17" x14ac:dyDescent="0.3">
      <c r="A1" s="1" t="s">
        <v>67</v>
      </c>
      <c r="B1" s="117">
        <v>13564750828</v>
      </c>
      <c r="L1" s="118"/>
    </row>
    <row r="2" spans="1:17" x14ac:dyDescent="0.3">
      <c r="A2" s="20" t="s">
        <v>68</v>
      </c>
      <c r="B2" s="21">
        <v>6888936364</v>
      </c>
      <c r="C2" s="20"/>
      <c r="D2" s="20"/>
      <c r="E2" s="20"/>
      <c r="F2" s="20"/>
      <c r="G2" s="20"/>
      <c r="H2" s="20"/>
      <c r="I2" s="20"/>
      <c r="Q2" s="119"/>
    </row>
    <row r="3" spans="1:17" x14ac:dyDescent="0.3">
      <c r="A3" s="20" t="s">
        <v>69</v>
      </c>
      <c r="B3" s="21">
        <v>2992545545</v>
      </c>
      <c r="C3" s="20"/>
      <c r="D3" s="20"/>
      <c r="E3" s="20"/>
      <c r="F3" s="20"/>
      <c r="G3" s="20"/>
      <c r="H3" s="20"/>
      <c r="I3" s="20"/>
      <c r="Q3" s="119"/>
    </row>
    <row r="4" spans="1:17" x14ac:dyDescent="0.3">
      <c r="A4" s="20" t="s">
        <v>70</v>
      </c>
      <c r="B4" s="21">
        <v>2945618570</v>
      </c>
      <c r="C4" s="20"/>
      <c r="D4" s="20"/>
      <c r="E4" s="20"/>
      <c r="F4" s="20"/>
      <c r="G4" s="20"/>
      <c r="H4" s="20"/>
      <c r="I4" s="20"/>
      <c r="Q4" s="119"/>
    </row>
    <row r="5" spans="1:17" x14ac:dyDescent="0.3">
      <c r="A5" s="20" t="s">
        <v>71</v>
      </c>
      <c r="B5" s="21">
        <v>2726348203</v>
      </c>
      <c r="C5" s="20"/>
      <c r="D5" s="20"/>
      <c r="E5" s="20"/>
      <c r="F5" s="20"/>
      <c r="G5" s="20"/>
      <c r="H5" s="20"/>
      <c r="I5" s="20"/>
      <c r="Q5" s="119"/>
    </row>
    <row r="6" spans="1:17" x14ac:dyDescent="0.3">
      <c r="A6" s="20" t="s">
        <v>72</v>
      </c>
      <c r="B6" s="21">
        <v>2398869731</v>
      </c>
      <c r="Q6" s="119"/>
    </row>
    <row r="7" spans="1:17" x14ac:dyDescent="0.3">
      <c r="A7" s="20" t="s">
        <v>73</v>
      </c>
      <c r="B7" s="21">
        <v>2215580211</v>
      </c>
      <c r="C7" s="20"/>
      <c r="D7" s="20"/>
      <c r="E7" s="20"/>
      <c r="F7" s="20"/>
      <c r="G7" s="20"/>
      <c r="H7" s="20"/>
      <c r="I7" s="20"/>
      <c r="J7" s="20"/>
      <c r="K7" s="20"/>
      <c r="Q7" s="119"/>
    </row>
    <row r="8" spans="1:17" x14ac:dyDescent="0.3">
      <c r="A8" s="20" t="s">
        <v>74</v>
      </c>
      <c r="B8" s="21">
        <v>2151817376</v>
      </c>
      <c r="C8" s="20"/>
      <c r="D8" s="20"/>
      <c r="E8" s="20"/>
      <c r="F8" s="20"/>
      <c r="G8" s="20"/>
      <c r="H8" s="20"/>
      <c r="I8" s="20"/>
      <c r="Q8" s="119"/>
    </row>
    <row r="9" spans="1:17" x14ac:dyDescent="0.3">
      <c r="A9" s="20" t="s">
        <v>75</v>
      </c>
      <c r="B9" s="21">
        <v>1927466490</v>
      </c>
      <c r="C9" s="20"/>
      <c r="D9" s="20"/>
      <c r="E9" s="20"/>
      <c r="F9" s="20"/>
      <c r="G9" s="20"/>
      <c r="H9" s="20"/>
      <c r="I9" s="20"/>
      <c r="Q9" s="119"/>
    </row>
    <row r="10" spans="1:17" x14ac:dyDescent="0.3">
      <c r="A10" s="20" t="s">
        <v>76</v>
      </c>
      <c r="B10" s="21">
        <v>1644134186</v>
      </c>
      <c r="Q10" s="119"/>
    </row>
    <row r="11" spans="1:17" x14ac:dyDescent="0.3">
      <c r="A11" s="20" t="s">
        <v>77</v>
      </c>
      <c r="B11" s="21">
        <v>1530568495</v>
      </c>
      <c r="C11" s="20"/>
      <c r="D11" s="20"/>
      <c r="E11" s="20"/>
      <c r="F11" s="20"/>
      <c r="G11" s="20"/>
      <c r="H11" s="20"/>
      <c r="I11" s="20"/>
      <c r="Q11" s="119"/>
    </row>
    <row r="12" spans="1:17" x14ac:dyDescent="0.3">
      <c r="A12" s="20" t="s">
        <v>78</v>
      </c>
      <c r="B12" s="21">
        <v>9516983013</v>
      </c>
      <c r="C12" s="20"/>
      <c r="D12" s="20"/>
      <c r="E12" s="20"/>
      <c r="F12" s="20"/>
      <c r="G12" s="20"/>
      <c r="H12" s="20"/>
      <c r="I12" s="20"/>
      <c r="P12" s="20"/>
      <c r="Q12" s="119"/>
    </row>
    <row r="13" spans="1:17" x14ac:dyDescent="0.3">
      <c r="A13" s="20"/>
      <c r="B13" s="21"/>
      <c r="C13" s="20"/>
      <c r="D13" s="20"/>
      <c r="E13" s="20"/>
      <c r="F13" s="20"/>
      <c r="G13" s="20"/>
      <c r="H13" s="20"/>
      <c r="I13" s="20"/>
      <c r="Q13" s="119"/>
    </row>
    <row r="14" spans="1:17" ht="14.5" x14ac:dyDescent="0.3">
      <c r="A14" s="1" t="s">
        <v>319</v>
      </c>
      <c r="B14" s="21"/>
      <c r="C14" s="20"/>
      <c r="D14" s="20"/>
      <c r="E14" s="20"/>
      <c r="F14" s="20"/>
      <c r="G14" s="20"/>
      <c r="H14" s="20"/>
      <c r="I14" s="20"/>
    </row>
    <row r="15" spans="1:17" x14ac:dyDescent="0.3">
      <c r="A15" s="20"/>
      <c r="B15" s="21"/>
      <c r="C15" s="20"/>
      <c r="D15" s="20"/>
      <c r="E15" s="20"/>
      <c r="F15" s="20"/>
      <c r="G15" s="20"/>
      <c r="H15" s="20"/>
      <c r="I15" s="20"/>
      <c r="L15" s="9"/>
    </row>
    <row r="16" spans="1:17" x14ac:dyDescent="0.3">
      <c r="A16" s="20"/>
      <c r="B16" s="21"/>
      <c r="C16" s="20"/>
      <c r="D16" s="20"/>
      <c r="E16" s="20"/>
      <c r="F16" s="20"/>
      <c r="G16" s="20"/>
      <c r="H16" s="20"/>
      <c r="I16" s="20"/>
    </row>
    <row r="17" spans="1:11" x14ac:dyDescent="0.3">
      <c r="A17" s="20"/>
      <c r="B17" s="20"/>
      <c r="C17" s="20"/>
      <c r="D17" s="20"/>
      <c r="E17" s="20"/>
      <c r="F17" s="20"/>
      <c r="G17" s="20"/>
      <c r="H17" s="20"/>
      <c r="I17" s="20"/>
    </row>
    <row r="18" spans="1:11" x14ac:dyDescent="0.3">
      <c r="A18" s="20"/>
      <c r="B18" s="20"/>
      <c r="C18" s="20"/>
      <c r="D18" s="20"/>
      <c r="E18" s="20"/>
      <c r="F18" s="20"/>
      <c r="G18" s="20"/>
      <c r="H18" s="20"/>
      <c r="I18" s="20"/>
      <c r="K18" s="120"/>
    </row>
    <row r="19" spans="1:11" x14ac:dyDescent="0.3">
      <c r="A19" s="20"/>
      <c r="B19" s="20"/>
      <c r="C19" s="20"/>
      <c r="D19" s="20"/>
      <c r="E19" s="20"/>
      <c r="F19" s="20"/>
      <c r="G19" s="20"/>
      <c r="H19" s="20"/>
      <c r="I19" s="20"/>
      <c r="K19" s="120"/>
    </row>
    <row r="20" spans="1:11" x14ac:dyDescent="0.3">
      <c r="A20" s="20"/>
      <c r="B20" s="20"/>
      <c r="C20" s="20"/>
      <c r="D20" s="20"/>
      <c r="E20" s="20"/>
      <c r="F20" s="20"/>
      <c r="G20" s="20"/>
      <c r="H20" s="20"/>
      <c r="I20" s="20"/>
      <c r="K20" s="120"/>
    </row>
    <row r="21" spans="1:11" x14ac:dyDescent="0.3">
      <c r="A21" s="20"/>
      <c r="B21" s="20"/>
      <c r="C21" s="20"/>
      <c r="D21" s="20"/>
      <c r="E21" s="20"/>
      <c r="F21" s="20"/>
      <c r="G21" s="20"/>
      <c r="H21" s="20"/>
      <c r="I21" s="20"/>
      <c r="K21" s="120"/>
    </row>
    <row r="22" spans="1:11" x14ac:dyDescent="0.3">
      <c r="A22" s="20"/>
      <c r="B22" s="20"/>
      <c r="C22" s="20"/>
      <c r="D22" s="20"/>
      <c r="E22" s="20"/>
      <c r="F22" s="20"/>
      <c r="G22" s="20"/>
      <c r="H22" s="20"/>
      <c r="I22" s="20"/>
      <c r="K22" s="120"/>
    </row>
    <row r="23" spans="1:11" x14ac:dyDescent="0.3">
      <c r="A23" s="20"/>
      <c r="B23" s="20"/>
      <c r="C23" s="20"/>
      <c r="D23" s="20"/>
      <c r="E23" s="20"/>
      <c r="F23" s="20"/>
      <c r="G23" s="20"/>
      <c r="H23" s="20"/>
      <c r="I23" s="20"/>
      <c r="K23" s="120"/>
    </row>
    <row r="24" spans="1:11" x14ac:dyDescent="0.3">
      <c r="A24" s="20"/>
      <c r="B24" s="20"/>
      <c r="C24" s="20"/>
      <c r="D24" s="20"/>
      <c r="E24" s="20"/>
      <c r="F24" s="20"/>
      <c r="G24" s="20"/>
      <c r="H24" s="20"/>
      <c r="I24" s="20"/>
      <c r="K24" s="120"/>
    </row>
    <row r="25" spans="1:11" x14ac:dyDescent="0.3">
      <c r="A25" s="20"/>
      <c r="B25" s="20"/>
      <c r="C25" s="20"/>
      <c r="D25" s="20"/>
      <c r="E25" s="20"/>
      <c r="F25" s="20"/>
      <c r="G25" s="20"/>
      <c r="H25" s="20"/>
      <c r="I25" s="20"/>
      <c r="K25" s="120"/>
    </row>
    <row r="26" spans="1:11" x14ac:dyDescent="0.3">
      <c r="A26" s="20"/>
      <c r="B26" s="20"/>
      <c r="C26" s="20"/>
      <c r="D26" s="20"/>
      <c r="E26" s="20"/>
      <c r="F26" s="20"/>
      <c r="G26" s="20"/>
      <c r="H26" s="20"/>
      <c r="I26" s="20"/>
      <c r="K26" s="120"/>
    </row>
    <row r="27" spans="1:11" x14ac:dyDescent="0.3">
      <c r="A27" s="20"/>
      <c r="B27" s="20"/>
      <c r="K27" s="120"/>
    </row>
    <row r="28" spans="1:11" x14ac:dyDescent="0.3">
      <c r="A28" s="20"/>
      <c r="B28" s="20"/>
      <c r="C28" s="20"/>
      <c r="D28" s="20"/>
      <c r="E28" s="20"/>
      <c r="F28" s="20"/>
      <c r="G28" s="20"/>
      <c r="H28" s="20"/>
      <c r="I28" s="20"/>
      <c r="K28" s="120"/>
    </row>
    <row r="29" spans="1:11" x14ac:dyDescent="0.3">
      <c r="A29" s="20"/>
      <c r="C29" s="20"/>
      <c r="D29" s="20"/>
      <c r="E29" s="20"/>
      <c r="F29" s="20"/>
      <c r="G29" s="20"/>
      <c r="H29" s="20"/>
      <c r="I29" s="20"/>
      <c r="K29" s="120"/>
    </row>
    <row r="30" spans="1:11" x14ac:dyDescent="0.3">
      <c r="A30" s="20"/>
      <c r="C30" s="20"/>
      <c r="D30" s="20"/>
      <c r="E30" s="20"/>
      <c r="F30" s="20"/>
      <c r="G30" s="20"/>
      <c r="H30" s="20"/>
      <c r="I30" s="20"/>
      <c r="K30" s="120"/>
    </row>
    <row r="31" spans="1:11" x14ac:dyDescent="0.3">
      <c r="A31" s="20"/>
      <c r="C31" s="20"/>
      <c r="D31" s="20"/>
      <c r="E31" s="20"/>
      <c r="F31" s="20"/>
      <c r="G31" s="20"/>
      <c r="H31" s="20"/>
      <c r="I31" s="20"/>
      <c r="K31" s="120"/>
    </row>
    <row r="32" spans="1:11" x14ac:dyDescent="0.3">
      <c r="A32" s="20"/>
      <c r="B32" s="21"/>
      <c r="C32" s="20"/>
      <c r="D32" s="20"/>
      <c r="E32" s="20"/>
      <c r="F32" s="20"/>
      <c r="G32" s="20"/>
      <c r="H32" s="20"/>
      <c r="I32" s="20"/>
      <c r="K32" s="120"/>
    </row>
    <row r="33" spans="1:11" x14ac:dyDescent="0.3">
      <c r="K33" s="120"/>
    </row>
    <row r="34" spans="1:11" x14ac:dyDescent="0.3">
      <c r="K34" s="120"/>
    </row>
    <row r="35" spans="1:11" x14ac:dyDescent="0.3">
      <c r="K35" s="120"/>
    </row>
    <row r="36" spans="1:11" x14ac:dyDescent="0.3">
      <c r="B36" s="117"/>
    </row>
    <row r="38" spans="1:11" ht="14.5" x14ac:dyDescent="0.3">
      <c r="A38" s="1" t="s">
        <v>79</v>
      </c>
    </row>
    <row r="40" spans="1:11" x14ac:dyDescent="0.3">
      <c r="A40" s="2" t="s">
        <v>32</v>
      </c>
    </row>
    <row r="46" spans="1:11" x14ac:dyDescent="0.3">
      <c r="A46" s="20"/>
      <c r="B46" s="21"/>
    </row>
    <row r="47" spans="1:11" x14ac:dyDescent="0.3">
      <c r="A47" s="20"/>
      <c r="B47" s="21"/>
    </row>
    <row r="48" spans="1:11" x14ac:dyDescent="0.3">
      <c r="A48" s="20"/>
      <c r="B48" s="21"/>
    </row>
    <row r="49" spans="1:2" x14ac:dyDescent="0.3">
      <c r="A49" s="20"/>
      <c r="B49" s="21"/>
    </row>
    <row r="50" spans="1:2" x14ac:dyDescent="0.3">
      <c r="A50" s="20"/>
      <c r="B50" s="21"/>
    </row>
    <row r="51" spans="1:2" x14ac:dyDescent="0.3">
      <c r="A51" s="20"/>
      <c r="B51" s="21"/>
    </row>
    <row r="52" spans="1:2" x14ac:dyDescent="0.3">
      <c r="A52" s="20"/>
      <c r="B52" s="21"/>
    </row>
    <row r="53" spans="1:2" x14ac:dyDescent="0.3">
      <c r="A53" s="20"/>
      <c r="B53" s="21"/>
    </row>
    <row r="54" spans="1:2" x14ac:dyDescent="0.3">
      <c r="A54" s="20"/>
      <c r="B54" s="21"/>
    </row>
    <row r="55" spans="1:2" x14ac:dyDescent="0.3">
      <c r="A55" s="20"/>
      <c r="B55" s="21"/>
    </row>
    <row r="56" spans="1:2" x14ac:dyDescent="0.3">
      <c r="A56" s="20"/>
      <c r="B56" s="21"/>
    </row>
    <row r="57" spans="1:2" x14ac:dyDescent="0.3">
      <c r="A57" s="20"/>
      <c r="B57" s="21"/>
    </row>
    <row r="58" spans="1:2" x14ac:dyDescent="0.3">
      <c r="A58" s="20"/>
      <c r="B58" s="21"/>
    </row>
    <row r="59" spans="1:2" x14ac:dyDescent="0.3">
      <c r="A59" s="20"/>
      <c r="B59" s="21"/>
    </row>
    <row r="60" spans="1:2" x14ac:dyDescent="0.3">
      <c r="A60" s="20"/>
      <c r="B60" s="21"/>
    </row>
    <row r="61" spans="1:2" x14ac:dyDescent="0.3">
      <c r="A61" s="20"/>
      <c r="B61" s="21"/>
    </row>
    <row r="62" spans="1:2" x14ac:dyDescent="0.3">
      <c r="A62" s="20"/>
      <c r="B62" s="20"/>
    </row>
    <row r="63" spans="1:2" x14ac:dyDescent="0.3">
      <c r="A63" s="20"/>
      <c r="B63" s="20"/>
    </row>
    <row r="64" spans="1:2" x14ac:dyDescent="0.3">
      <c r="A64" s="20"/>
      <c r="B64" s="20"/>
    </row>
    <row r="65" spans="1:2" x14ac:dyDescent="0.3">
      <c r="A65" s="20"/>
      <c r="B65" s="20"/>
    </row>
    <row r="66" spans="1:2" x14ac:dyDescent="0.3">
      <c r="A66" s="20"/>
      <c r="B66" s="20"/>
    </row>
    <row r="67" spans="1:2" x14ac:dyDescent="0.3">
      <c r="A67" s="20"/>
      <c r="B67" s="20"/>
    </row>
    <row r="68" spans="1:2" x14ac:dyDescent="0.3">
      <c r="A68" s="20"/>
      <c r="B68" s="20"/>
    </row>
    <row r="69" spans="1:2" x14ac:dyDescent="0.3">
      <c r="A69" s="20"/>
      <c r="B69" s="20"/>
    </row>
    <row r="70" spans="1:2" x14ac:dyDescent="0.3">
      <c r="A70" s="20"/>
      <c r="B70" s="20"/>
    </row>
    <row r="71" spans="1:2" x14ac:dyDescent="0.3">
      <c r="A71" s="20"/>
      <c r="B71" s="20"/>
    </row>
    <row r="72" spans="1:2" x14ac:dyDescent="0.3">
      <c r="A72" s="20"/>
      <c r="B72" s="20"/>
    </row>
    <row r="73" spans="1:2" x14ac:dyDescent="0.3">
      <c r="A73" s="20"/>
      <c r="B73" s="20"/>
    </row>
    <row r="74" spans="1:2" x14ac:dyDescent="0.3">
      <c r="A74" s="20"/>
      <c r="B74" s="20"/>
    </row>
    <row r="75" spans="1:2" x14ac:dyDescent="0.3">
      <c r="A75" s="20"/>
      <c r="B75" s="20"/>
    </row>
    <row r="76" spans="1:2" x14ac:dyDescent="0.3">
      <c r="A76" s="20"/>
      <c r="B76" s="20"/>
    </row>
    <row r="77" spans="1:2" x14ac:dyDescent="0.3">
      <c r="A77" s="20"/>
      <c r="B77" s="20"/>
    </row>
    <row r="78" spans="1:2" x14ac:dyDescent="0.3">
      <c r="A78" s="20"/>
      <c r="B78" s="20"/>
    </row>
    <row r="79" spans="1:2" x14ac:dyDescent="0.3">
      <c r="A79" s="20"/>
      <c r="B79" s="20"/>
    </row>
    <row r="80" spans="1:2" x14ac:dyDescent="0.3">
      <c r="A80" s="20"/>
      <c r="B80" s="20"/>
    </row>
    <row r="81" spans="1:2" x14ac:dyDescent="0.3">
      <c r="A81" s="20"/>
      <c r="B81" s="20"/>
    </row>
    <row r="82" spans="1:2" x14ac:dyDescent="0.3">
      <c r="A82" s="20"/>
      <c r="B82" s="20"/>
    </row>
    <row r="83" spans="1:2" x14ac:dyDescent="0.3">
      <c r="A83" s="20"/>
      <c r="B83" s="2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86DE-FDCF-AB4E-872C-60D8BEAA72CA}">
  <dimension ref="A1:I39"/>
  <sheetViews>
    <sheetView zoomScale="80" zoomScaleNormal="80" workbookViewId="0">
      <selection activeCell="A2" sqref="A2"/>
    </sheetView>
  </sheetViews>
  <sheetFormatPr defaultColWidth="11.54296875" defaultRowHeight="13" x14ac:dyDescent="0.3"/>
  <cols>
    <col min="1" max="1" width="14.6328125" style="1" customWidth="1"/>
    <col min="2" max="2" width="11.54296875" style="1"/>
    <col min="3" max="3" width="13.453125" style="1" customWidth="1"/>
    <col min="4" max="4" width="1.81640625" style="1" customWidth="1"/>
    <col min="5" max="5" width="11.54296875" style="1"/>
    <col min="6" max="6" width="12.54296875" style="1" customWidth="1"/>
    <col min="7" max="7" width="1.90625" style="1" customWidth="1"/>
    <col min="8" max="9" width="20" style="1" customWidth="1"/>
    <col min="10" max="16384" width="11.54296875" style="1"/>
  </cols>
  <sheetData>
    <row r="1" spans="1:9" ht="14.5" x14ac:dyDescent="0.3">
      <c r="A1" s="155" t="s">
        <v>327</v>
      </c>
    </row>
    <row r="2" spans="1:9" x14ac:dyDescent="0.3">
      <c r="A2" s="171"/>
      <c r="B2" s="171"/>
      <c r="C2" s="171"/>
      <c r="D2" s="171"/>
      <c r="E2" s="171"/>
      <c r="F2" s="171"/>
      <c r="G2" s="171"/>
      <c r="H2" s="18"/>
      <c r="I2" s="18"/>
    </row>
    <row r="3" spans="1:9" ht="13.75" customHeight="1" x14ac:dyDescent="0.3">
      <c r="A3" s="18"/>
      <c r="B3" s="18"/>
      <c r="C3" s="18"/>
      <c r="D3" s="18"/>
      <c r="E3" s="18"/>
      <c r="F3" s="18"/>
      <c r="G3" s="18"/>
      <c r="H3" s="241" t="s">
        <v>323</v>
      </c>
      <c r="I3" s="241"/>
    </row>
    <row r="4" spans="1:9" ht="36" customHeight="1" x14ac:dyDescent="0.3">
      <c r="B4" s="242" t="s">
        <v>300</v>
      </c>
      <c r="C4" s="242"/>
      <c r="E4" s="243" t="s">
        <v>301</v>
      </c>
      <c r="F4" s="243"/>
      <c r="G4" s="167"/>
      <c r="H4" s="241" t="s">
        <v>302</v>
      </c>
      <c r="I4" s="241"/>
    </row>
    <row r="5" spans="1:9" x14ac:dyDescent="0.3">
      <c r="A5" s="171"/>
      <c r="B5" s="172">
        <v>2021</v>
      </c>
      <c r="C5" s="172" t="s">
        <v>235</v>
      </c>
      <c r="D5" s="172"/>
      <c r="E5" s="172">
        <v>2021</v>
      </c>
      <c r="F5" s="172" t="s">
        <v>235</v>
      </c>
      <c r="G5" s="172"/>
      <c r="H5" s="172">
        <v>2021</v>
      </c>
      <c r="I5" s="172" t="s">
        <v>235</v>
      </c>
    </row>
    <row r="7" spans="1:9" x14ac:dyDescent="0.3">
      <c r="A7" s="18" t="s">
        <v>256</v>
      </c>
      <c r="B7" s="163">
        <v>1622.15</v>
      </c>
      <c r="C7" s="168">
        <v>-8.8000000000000007</v>
      </c>
      <c r="E7" s="163">
        <v>56.78</v>
      </c>
      <c r="F7" s="168">
        <v>1.2</v>
      </c>
      <c r="H7" s="163">
        <v>94.35</v>
      </c>
      <c r="I7" s="168">
        <v>-9.1999999999999993</v>
      </c>
    </row>
    <row r="8" spans="1:9" x14ac:dyDescent="0.3">
      <c r="A8" s="18" t="s">
        <v>257</v>
      </c>
      <c r="B8" s="163">
        <v>1556.14</v>
      </c>
      <c r="C8" s="168">
        <v>50.9</v>
      </c>
      <c r="E8" s="163">
        <v>166</v>
      </c>
      <c r="F8" s="168">
        <v>-7.5</v>
      </c>
      <c r="H8" s="163">
        <v>211.21</v>
      </c>
      <c r="I8" s="168">
        <v>32.9</v>
      </c>
    </row>
    <row r="9" spans="1:9" x14ac:dyDescent="0.3">
      <c r="A9" s="18" t="s">
        <v>258</v>
      </c>
      <c r="B9" s="163">
        <v>953.5</v>
      </c>
      <c r="C9" s="168">
        <v>-2.5</v>
      </c>
      <c r="E9" s="163">
        <v>95.37</v>
      </c>
      <c r="F9" s="168">
        <v>0</v>
      </c>
      <c r="H9" s="163">
        <v>120.69</v>
      </c>
      <c r="I9" s="168">
        <v>1.9</v>
      </c>
    </row>
    <row r="10" spans="1:9" x14ac:dyDescent="0.3">
      <c r="A10" s="18" t="s">
        <v>259</v>
      </c>
      <c r="B10" s="163">
        <v>716.69</v>
      </c>
      <c r="C10" s="168">
        <v>-50</v>
      </c>
      <c r="E10" s="163">
        <v>64.760000000000005</v>
      </c>
      <c r="F10" s="168">
        <v>0</v>
      </c>
      <c r="H10" s="163">
        <v>76.459999999999994</v>
      </c>
      <c r="I10" s="168">
        <v>-33.6</v>
      </c>
    </row>
    <row r="11" spans="1:9" x14ac:dyDescent="0.3">
      <c r="A11" s="18" t="s">
        <v>260</v>
      </c>
      <c r="B11" s="163">
        <v>7297.55</v>
      </c>
      <c r="C11" s="168">
        <v>-17.8</v>
      </c>
      <c r="E11" s="163">
        <v>465</v>
      </c>
      <c r="F11" s="168">
        <v>-0.9</v>
      </c>
      <c r="H11" s="163">
        <v>110.16</v>
      </c>
      <c r="I11" s="168">
        <v>-10.8</v>
      </c>
    </row>
    <row r="12" spans="1:9" x14ac:dyDescent="0.3">
      <c r="A12" s="18" t="s">
        <v>261</v>
      </c>
      <c r="B12" s="163">
        <v>88.24</v>
      </c>
      <c r="C12" s="168">
        <v>-6.5</v>
      </c>
      <c r="E12" s="163">
        <v>17.170000000000002</v>
      </c>
      <c r="F12" s="168">
        <v>-0.6</v>
      </c>
      <c r="H12" s="163">
        <v>117.9</v>
      </c>
      <c r="I12" s="168">
        <v>-0.2</v>
      </c>
    </row>
    <row r="13" spans="1:9" x14ac:dyDescent="0.3">
      <c r="A13" s="18" t="s">
        <v>262</v>
      </c>
      <c r="B13" s="163">
        <v>2821.43</v>
      </c>
      <c r="C13" s="168">
        <v>33.1</v>
      </c>
      <c r="E13" s="163">
        <v>160.69999999999999</v>
      </c>
      <c r="F13" s="168">
        <v>0</v>
      </c>
      <c r="H13" s="163">
        <v>143.75</v>
      </c>
      <c r="I13" s="168">
        <v>18</v>
      </c>
    </row>
    <row r="14" spans="1:9" x14ac:dyDescent="0.3">
      <c r="A14" s="18" t="s">
        <v>263</v>
      </c>
      <c r="B14" s="163">
        <v>4891.2</v>
      </c>
      <c r="C14" s="168">
        <v>-4.4000000000000004</v>
      </c>
      <c r="E14" s="163">
        <v>395.24</v>
      </c>
      <c r="F14" s="168">
        <v>-2.6</v>
      </c>
      <c r="H14" s="163">
        <v>116.07</v>
      </c>
      <c r="I14" s="168">
        <v>-3.3</v>
      </c>
    </row>
    <row r="15" spans="1:9" x14ac:dyDescent="0.3">
      <c r="A15" s="18" t="s">
        <v>264</v>
      </c>
      <c r="B15" s="163">
        <v>22280.99</v>
      </c>
      <c r="C15" s="168">
        <v>1.9</v>
      </c>
      <c r="E15" s="163">
        <v>834.33</v>
      </c>
      <c r="F15" s="168">
        <v>6.3</v>
      </c>
      <c r="H15" s="163">
        <v>106.05</v>
      </c>
      <c r="I15" s="168">
        <v>-5.2</v>
      </c>
    </row>
    <row r="16" spans="1:9" x14ac:dyDescent="0.3">
      <c r="A16" s="18" t="s">
        <v>265</v>
      </c>
      <c r="B16" s="163">
        <v>22987.45</v>
      </c>
      <c r="C16" s="168">
        <v>21</v>
      </c>
      <c r="E16" s="163">
        <v>718.92</v>
      </c>
      <c r="F16" s="168">
        <v>-0.5</v>
      </c>
      <c r="H16" s="163">
        <v>116.94</v>
      </c>
      <c r="I16" s="168">
        <v>16.3</v>
      </c>
    </row>
    <row r="17" spans="1:9" x14ac:dyDescent="0.3">
      <c r="A17" s="18" t="s">
        <v>266</v>
      </c>
      <c r="B17" s="163">
        <v>835.38</v>
      </c>
      <c r="C17" s="168">
        <v>5.0999999999999996</v>
      </c>
      <c r="E17" s="163">
        <v>172.28</v>
      </c>
      <c r="F17" s="168">
        <v>0</v>
      </c>
      <c r="H17" s="163">
        <v>137.08000000000001</v>
      </c>
      <c r="I17" s="168">
        <v>0.7</v>
      </c>
    </row>
    <row r="18" spans="1:9" x14ac:dyDescent="0.3">
      <c r="A18" s="18" t="s">
        <v>99</v>
      </c>
      <c r="B18" s="163">
        <v>21050.01</v>
      </c>
      <c r="C18" s="168">
        <v>2.2000000000000002</v>
      </c>
      <c r="E18" s="163">
        <v>1109.4100000000001</v>
      </c>
      <c r="F18" s="168">
        <v>4.4000000000000004</v>
      </c>
      <c r="H18" s="163">
        <v>101.74</v>
      </c>
      <c r="I18" s="168">
        <v>-1.6</v>
      </c>
    </row>
    <row r="19" spans="1:9" x14ac:dyDescent="0.3">
      <c r="A19" s="18" t="s">
        <v>267</v>
      </c>
      <c r="B19" s="163">
        <v>323.73</v>
      </c>
      <c r="C19" s="168">
        <v>-2.7</v>
      </c>
      <c r="E19" s="163">
        <v>16.489999999999998</v>
      </c>
      <c r="F19" s="168">
        <v>0.2</v>
      </c>
      <c r="H19" s="163">
        <v>139.97999999999999</v>
      </c>
      <c r="I19" s="168">
        <v>-1.7</v>
      </c>
    </row>
    <row r="20" spans="1:9" x14ac:dyDescent="0.3">
      <c r="A20" s="18" t="s">
        <v>268</v>
      </c>
      <c r="B20" s="163">
        <v>450.66</v>
      </c>
      <c r="C20" s="168">
        <v>1</v>
      </c>
      <c r="E20" s="163">
        <v>66.7</v>
      </c>
      <c r="F20" s="168">
        <v>-3</v>
      </c>
      <c r="H20" s="163">
        <v>157.19999999999999</v>
      </c>
      <c r="I20" s="168">
        <v>4.8</v>
      </c>
    </row>
    <row r="21" spans="1:9" x14ac:dyDescent="0.3">
      <c r="A21" s="18" t="s">
        <v>269</v>
      </c>
      <c r="B21" s="163">
        <v>889.45</v>
      </c>
      <c r="C21" s="168">
        <v>-7.9</v>
      </c>
      <c r="E21" s="163">
        <v>117.66</v>
      </c>
      <c r="F21" s="168">
        <v>-6.1</v>
      </c>
      <c r="H21" s="163">
        <v>134.4</v>
      </c>
      <c r="I21" s="168">
        <v>-4.2</v>
      </c>
    </row>
    <row r="22" spans="1:9" x14ac:dyDescent="0.3">
      <c r="A22" s="18" t="s">
        <v>270</v>
      </c>
      <c r="B22" s="163">
        <v>21.05</v>
      </c>
      <c r="C22" s="168">
        <v>-12.7</v>
      </c>
      <c r="E22" s="163">
        <v>3.52</v>
      </c>
      <c r="F22" s="168">
        <v>-0.8</v>
      </c>
      <c r="H22" s="163">
        <v>111.59</v>
      </c>
      <c r="I22" s="168">
        <v>-5.3</v>
      </c>
    </row>
    <row r="23" spans="1:9" x14ac:dyDescent="0.3">
      <c r="A23" s="18" t="s">
        <v>271</v>
      </c>
      <c r="B23" s="163">
        <v>2555.42</v>
      </c>
      <c r="C23" s="168">
        <v>13.6</v>
      </c>
      <c r="E23" s="163">
        <v>325.58</v>
      </c>
      <c r="F23" s="168">
        <v>-3.5</v>
      </c>
      <c r="H23" s="163">
        <v>138.53</v>
      </c>
      <c r="I23" s="168">
        <v>9.4</v>
      </c>
    </row>
    <row r="24" spans="1:9" x14ac:dyDescent="0.3">
      <c r="A24" s="18" t="s">
        <v>272</v>
      </c>
      <c r="B24" s="163">
        <v>40.4</v>
      </c>
      <c r="C24" s="168">
        <v>-3.7</v>
      </c>
      <c r="E24" s="163">
        <v>5.29</v>
      </c>
      <c r="F24" s="168">
        <v>0</v>
      </c>
      <c r="H24" s="163">
        <v>72.31</v>
      </c>
      <c r="I24" s="168">
        <v>-3.3</v>
      </c>
    </row>
    <row r="25" spans="1:9" x14ac:dyDescent="0.3">
      <c r="A25" s="18" t="s">
        <v>273</v>
      </c>
      <c r="B25" s="163">
        <v>5670.26</v>
      </c>
      <c r="C25" s="168">
        <v>1.1000000000000001</v>
      </c>
      <c r="E25" s="163">
        <v>157.59</v>
      </c>
      <c r="F25" s="168">
        <v>1.3</v>
      </c>
      <c r="H25" s="163">
        <v>85.07</v>
      </c>
      <c r="I25" s="168">
        <v>-2.8</v>
      </c>
    </row>
    <row r="26" spans="1:9" x14ac:dyDescent="0.3">
      <c r="A26" s="18" t="s">
        <v>274</v>
      </c>
      <c r="B26" s="163">
        <v>1236.68</v>
      </c>
      <c r="C26" s="168">
        <v>15.4</v>
      </c>
      <c r="E26" s="163">
        <v>112.32</v>
      </c>
      <c r="F26" s="168">
        <v>-1</v>
      </c>
      <c r="H26" s="163">
        <v>116.87</v>
      </c>
      <c r="I26" s="168">
        <v>3.3</v>
      </c>
    </row>
    <row r="27" spans="1:9" x14ac:dyDescent="0.3">
      <c r="A27" s="18" t="s">
        <v>275</v>
      </c>
      <c r="B27" s="163">
        <v>6437.97</v>
      </c>
      <c r="C27" s="168">
        <v>-20.9</v>
      </c>
      <c r="E27" s="163">
        <v>1427.7</v>
      </c>
      <c r="F27" s="168">
        <v>0</v>
      </c>
      <c r="H27" s="163">
        <v>136.58000000000001</v>
      </c>
      <c r="I27" s="168">
        <v>-18.899999999999999</v>
      </c>
    </row>
    <row r="28" spans="1:9" x14ac:dyDescent="0.3">
      <c r="A28" s="18" t="s">
        <v>276</v>
      </c>
      <c r="B28" s="163">
        <v>2400</v>
      </c>
      <c r="C28" s="168">
        <v>7.7</v>
      </c>
      <c r="E28" s="163">
        <v>231.72</v>
      </c>
      <c r="F28" s="168">
        <v>-0.7</v>
      </c>
      <c r="H28" s="163">
        <v>133.68</v>
      </c>
      <c r="I28" s="168">
        <v>9.6</v>
      </c>
    </row>
    <row r="29" spans="1:9" x14ac:dyDescent="0.3">
      <c r="A29" s="18" t="s">
        <v>277</v>
      </c>
      <c r="B29" s="163">
        <v>5470.36</v>
      </c>
      <c r="C29" s="168">
        <v>36.799999999999997</v>
      </c>
      <c r="E29" s="163">
        <v>1284</v>
      </c>
      <c r="F29" s="168">
        <v>-3.4</v>
      </c>
      <c r="H29" s="163">
        <v>141.51</v>
      </c>
      <c r="I29" s="168">
        <v>28</v>
      </c>
    </row>
    <row r="30" spans="1:9" x14ac:dyDescent="0.3">
      <c r="A30" s="18" t="s">
        <v>278</v>
      </c>
      <c r="B30" s="163">
        <v>178.39</v>
      </c>
      <c r="C30" s="168">
        <v>-36.9</v>
      </c>
      <c r="E30" s="163">
        <v>75.92</v>
      </c>
      <c r="F30" s="168">
        <v>-0.2</v>
      </c>
      <c r="H30" s="163">
        <v>90.9</v>
      </c>
      <c r="I30" s="168">
        <v>-20.100000000000001</v>
      </c>
    </row>
    <row r="31" spans="1:9" x14ac:dyDescent="0.3">
      <c r="A31" s="18" t="s">
        <v>279</v>
      </c>
      <c r="B31" s="163">
        <v>410.51</v>
      </c>
      <c r="C31" s="168">
        <v>18.7</v>
      </c>
      <c r="E31" s="163">
        <v>39.700000000000003</v>
      </c>
      <c r="F31" s="168">
        <v>-6.6</v>
      </c>
      <c r="H31" s="163">
        <v>150.58000000000001</v>
      </c>
      <c r="I31" s="168">
        <v>3.9</v>
      </c>
    </row>
    <row r="32" spans="1:9" x14ac:dyDescent="0.3">
      <c r="A32" s="18" t="s">
        <v>280</v>
      </c>
      <c r="B32" s="163">
        <v>-143.88</v>
      </c>
      <c r="C32" s="168">
        <v>-440.3</v>
      </c>
      <c r="E32" s="163">
        <v>66.400000000000006</v>
      </c>
      <c r="F32" s="168">
        <v>-0.4</v>
      </c>
      <c r="H32" s="163">
        <v>95.5</v>
      </c>
      <c r="I32" s="168">
        <v>-13.7</v>
      </c>
    </row>
    <row r="33" spans="1:9" x14ac:dyDescent="0.3">
      <c r="A33" s="18" t="s">
        <v>281</v>
      </c>
      <c r="B33" s="163">
        <v>633.39</v>
      </c>
      <c r="C33" s="168">
        <v>-1.7</v>
      </c>
      <c r="E33" s="163">
        <v>57.19</v>
      </c>
      <c r="F33" s="168">
        <v>-0.4</v>
      </c>
      <c r="H33" s="163">
        <v>95.45</v>
      </c>
      <c r="I33" s="168">
        <v>-0.1</v>
      </c>
    </row>
    <row r="34" spans="1:9" x14ac:dyDescent="0.3">
      <c r="A34" s="162" t="s">
        <v>303</v>
      </c>
      <c r="B34" s="165">
        <v>113675.14</v>
      </c>
      <c r="C34" s="173">
        <v>3.2</v>
      </c>
      <c r="D34" s="88"/>
      <c r="E34" s="165">
        <v>8243.74</v>
      </c>
      <c r="F34" s="173">
        <v>-0.1</v>
      </c>
      <c r="G34" s="88"/>
      <c r="H34" s="165">
        <v>120.19</v>
      </c>
      <c r="I34" s="173">
        <v>1.4</v>
      </c>
    </row>
    <row r="35" spans="1:9" x14ac:dyDescent="0.3">
      <c r="A35" s="18"/>
      <c r="B35" s="18"/>
      <c r="C35" s="169"/>
      <c r="D35" s="18"/>
      <c r="E35" s="18"/>
      <c r="F35" s="18"/>
      <c r="G35" s="18"/>
      <c r="H35" s="18"/>
      <c r="I35" s="18"/>
    </row>
    <row r="36" spans="1:9" ht="14.5" x14ac:dyDescent="0.3">
      <c r="A36" s="240" t="s">
        <v>304</v>
      </c>
      <c r="B36" s="240"/>
      <c r="C36" s="240"/>
      <c r="D36" s="240"/>
      <c r="E36" s="240"/>
      <c r="F36" s="240"/>
      <c r="G36" s="240"/>
      <c r="H36" s="240"/>
      <c r="I36" s="240"/>
    </row>
    <row r="37" spans="1:9" ht="14.5" x14ac:dyDescent="0.3">
      <c r="A37" s="170" t="s">
        <v>305</v>
      </c>
    </row>
    <row r="39" spans="1:9" x14ac:dyDescent="0.3">
      <c r="A39" s="18" t="s">
        <v>326</v>
      </c>
    </row>
  </sheetData>
  <mergeCells count="5">
    <mergeCell ref="A36:I36"/>
    <mergeCell ref="H3:I3"/>
    <mergeCell ref="B4:C4"/>
    <mergeCell ref="E4:F4"/>
    <mergeCell ref="H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07CBD-CE5A-B44D-95D0-216A45E790E8}">
  <dimension ref="A1:K30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47.81640625" style="2" customWidth="1"/>
    <col min="2" max="3" width="8.453125" style="2" customWidth="1"/>
    <col min="4" max="6" width="8.81640625" style="2"/>
    <col min="7" max="11" width="10" style="2" bestFit="1" customWidth="1"/>
    <col min="12" max="161" width="8.81640625" style="2"/>
    <col min="162" max="162" width="63.81640625" style="2" customWidth="1"/>
    <col min="163" max="195" width="8.81640625" style="2"/>
    <col min="196" max="196" width="63.81640625" style="2" customWidth="1"/>
    <col min="197" max="417" width="8.81640625" style="2"/>
    <col min="418" max="418" width="63.81640625" style="2" customWidth="1"/>
    <col min="419" max="451" width="8.81640625" style="2"/>
    <col min="452" max="452" width="63.81640625" style="2" customWidth="1"/>
    <col min="453" max="673" width="8.81640625" style="2"/>
    <col min="674" max="674" width="63.81640625" style="2" customWidth="1"/>
    <col min="675" max="707" width="8.81640625" style="2"/>
    <col min="708" max="708" width="63.81640625" style="2" customWidth="1"/>
    <col min="709" max="929" width="8.81640625" style="2"/>
    <col min="930" max="930" width="63.81640625" style="2" customWidth="1"/>
    <col min="931" max="963" width="8.81640625" style="2"/>
    <col min="964" max="964" width="63.81640625" style="2" customWidth="1"/>
    <col min="965" max="1185" width="8.81640625" style="2"/>
    <col min="1186" max="1186" width="63.81640625" style="2" customWidth="1"/>
    <col min="1187" max="1219" width="8.81640625" style="2"/>
    <col min="1220" max="1220" width="63.81640625" style="2" customWidth="1"/>
    <col min="1221" max="1441" width="8.81640625" style="2"/>
    <col min="1442" max="1442" width="63.81640625" style="2" customWidth="1"/>
    <col min="1443" max="1475" width="8.81640625" style="2"/>
    <col min="1476" max="1476" width="63.81640625" style="2" customWidth="1"/>
    <col min="1477" max="1697" width="8.81640625" style="2"/>
    <col min="1698" max="1698" width="63.81640625" style="2" customWidth="1"/>
    <col min="1699" max="1731" width="8.81640625" style="2"/>
    <col min="1732" max="1732" width="63.81640625" style="2" customWidth="1"/>
    <col min="1733" max="1953" width="8.81640625" style="2"/>
    <col min="1954" max="1954" width="63.81640625" style="2" customWidth="1"/>
    <col min="1955" max="1987" width="8.81640625" style="2"/>
    <col min="1988" max="1988" width="63.81640625" style="2" customWidth="1"/>
    <col min="1989" max="2209" width="8.81640625" style="2"/>
    <col min="2210" max="2210" width="63.81640625" style="2" customWidth="1"/>
    <col min="2211" max="2243" width="8.81640625" style="2"/>
    <col min="2244" max="2244" width="63.81640625" style="2" customWidth="1"/>
    <col min="2245" max="2465" width="8.81640625" style="2"/>
    <col min="2466" max="2466" width="63.81640625" style="2" customWidth="1"/>
    <col min="2467" max="2499" width="8.81640625" style="2"/>
    <col min="2500" max="2500" width="63.81640625" style="2" customWidth="1"/>
    <col min="2501" max="2721" width="8.81640625" style="2"/>
    <col min="2722" max="2722" width="63.81640625" style="2" customWidth="1"/>
    <col min="2723" max="2755" width="8.81640625" style="2"/>
    <col min="2756" max="2756" width="63.81640625" style="2" customWidth="1"/>
    <col min="2757" max="2977" width="8.81640625" style="2"/>
    <col min="2978" max="2978" width="63.81640625" style="2" customWidth="1"/>
    <col min="2979" max="3011" width="8.81640625" style="2"/>
    <col min="3012" max="3012" width="63.81640625" style="2" customWidth="1"/>
    <col min="3013" max="3233" width="8.81640625" style="2"/>
    <col min="3234" max="3234" width="63.81640625" style="2" customWidth="1"/>
    <col min="3235" max="3267" width="8.81640625" style="2"/>
    <col min="3268" max="3268" width="63.81640625" style="2" customWidth="1"/>
    <col min="3269" max="3489" width="8.81640625" style="2"/>
    <col min="3490" max="3490" width="63.81640625" style="2" customWidth="1"/>
    <col min="3491" max="3523" width="8.81640625" style="2"/>
    <col min="3524" max="3524" width="63.81640625" style="2" customWidth="1"/>
    <col min="3525" max="3745" width="8.81640625" style="2"/>
    <col min="3746" max="3746" width="63.81640625" style="2" customWidth="1"/>
    <col min="3747" max="3779" width="8.81640625" style="2"/>
    <col min="3780" max="3780" width="63.81640625" style="2" customWidth="1"/>
    <col min="3781" max="4001" width="8.81640625" style="2"/>
    <col min="4002" max="4002" width="63.81640625" style="2" customWidth="1"/>
    <col min="4003" max="4035" width="8.81640625" style="2"/>
    <col min="4036" max="4036" width="63.81640625" style="2" customWidth="1"/>
    <col min="4037" max="4257" width="8.81640625" style="2"/>
    <col min="4258" max="4258" width="63.81640625" style="2" customWidth="1"/>
    <col min="4259" max="4291" width="8.81640625" style="2"/>
    <col min="4292" max="4292" width="63.81640625" style="2" customWidth="1"/>
    <col min="4293" max="4513" width="8.81640625" style="2"/>
    <col min="4514" max="4514" width="63.81640625" style="2" customWidth="1"/>
    <col min="4515" max="4547" width="8.81640625" style="2"/>
    <col min="4548" max="4548" width="63.81640625" style="2" customWidth="1"/>
    <col min="4549" max="4769" width="8.81640625" style="2"/>
    <col min="4770" max="4770" width="63.81640625" style="2" customWidth="1"/>
    <col min="4771" max="4803" width="8.81640625" style="2"/>
    <col min="4804" max="4804" width="63.81640625" style="2" customWidth="1"/>
    <col min="4805" max="5025" width="8.81640625" style="2"/>
    <col min="5026" max="5026" width="63.81640625" style="2" customWidth="1"/>
    <col min="5027" max="5059" width="8.81640625" style="2"/>
    <col min="5060" max="5060" width="63.81640625" style="2" customWidth="1"/>
    <col min="5061" max="5281" width="8.81640625" style="2"/>
    <col min="5282" max="5282" width="63.81640625" style="2" customWidth="1"/>
    <col min="5283" max="5315" width="8.81640625" style="2"/>
    <col min="5316" max="5316" width="63.81640625" style="2" customWidth="1"/>
    <col min="5317" max="5537" width="8.81640625" style="2"/>
    <col min="5538" max="5538" width="63.81640625" style="2" customWidth="1"/>
    <col min="5539" max="5571" width="8.81640625" style="2"/>
    <col min="5572" max="5572" width="63.81640625" style="2" customWidth="1"/>
    <col min="5573" max="5793" width="8.81640625" style="2"/>
    <col min="5794" max="5794" width="63.81640625" style="2" customWidth="1"/>
    <col min="5795" max="5827" width="8.81640625" style="2"/>
    <col min="5828" max="5828" width="63.81640625" style="2" customWidth="1"/>
    <col min="5829" max="6049" width="8.81640625" style="2"/>
    <col min="6050" max="6050" width="63.81640625" style="2" customWidth="1"/>
    <col min="6051" max="6083" width="8.81640625" style="2"/>
    <col min="6084" max="6084" width="63.81640625" style="2" customWidth="1"/>
    <col min="6085" max="6305" width="8.81640625" style="2"/>
    <col min="6306" max="6306" width="63.81640625" style="2" customWidth="1"/>
    <col min="6307" max="6339" width="8.81640625" style="2"/>
    <col min="6340" max="6340" width="63.81640625" style="2" customWidth="1"/>
    <col min="6341" max="6561" width="8.81640625" style="2"/>
    <col min="6562" max="6562" width="63.81640625" style="2" customWidth="1"/>
    <col min="6563" max="6595" width="8.81640625" style="2"/>
    <col min="6596" max="6596" width="63.81640625" style="2" customWidth="1"/>
    <col min="6597" max="6817" width="8.81640625" style="2"/>
    <col min="6818" max="6818" width="63.81640625" style="2" customWidth="1"/>
    <col min="6819" max="6851" width="8.81640625" style="2"/>
    <col min="6852" max="6852" width="63.81640625" style="2" customWidth="1"/>
    <col min="6853" max="7073" width="8.81640625" style="2"/>
    <col min="7074" max="7074" width="63.81640625" style="2" customWidth="1"/>
    <col min="7075" max="7107" width="8.81640625" style="2"/>
    <col min="7108" max="7108" width="63.81640625" style="2" customWidth="1"/>
    <col min="7109" max="7329" width="8.81640625" style="2"/>
    <col min="7330" max="7330" width="63.81640625" style="2" customWidth="1"/>
    <col min="7331" max="7363" width="8.81640625" style="2"/>
    <col min="7364" max="7364" width="63.81640625" style="2" customWidth="1"/>
    <col min="7365" max="7585" width="8.81640625" style="2"/>
    <col min="7586" max="7586" width="63.81640625" style="2" customWidth="1"/>
    <col min="7587" max="7619" width="8.81640625" style="2"/>
    <col min="7620" max="7620" width="63.81640625" style="2" customWidth="1"/>
    <col min="7621" max="7841" width="8.81640625" style="2"/>
    <col min="7842" max="7842" width="63.81640625" style="2" customWidth="1"/>
    <col min="7843" max="7875" width="8.81640625" style="2"/>
    <col min="7876" max="7876" width="63.81640625" style="2" customWidth="1"/>
    <col min="7877" max="8097" width="8.81640625" style="2"/>
    <col min="8098" max="8098" width="63.81640625" style="2" customWidth="1"/>
    <col min="8099" max="8131" width="8.81640625" style="2"/>
    <col min="8132" max="8132" width="63.81640625" style="2" customWidth="1"/>
    <col min="8133" max="8353" width="8.81640625" style="2"/>
    <col min="8354" max="8354" width="63.81640625" style="2" customWidth="1"/>
    <col min="8355" max="8387" width="8.81640625" style="2"/>
    <col min="8388" max="8388" width="63.81640625" style="2" customWidth="1"/>
    <col min="8389" max="8609" width="8.81640625" style="2"/>
    <col min="8610" max="8610" width="63.81640625" style="2" customWidth="1"/>
    <col min="8611" max="8643" width="8.81640625" style="2"/>
    <col min="8644" max="8644" width="63.81640625" style="2" customWidth="1"/>
    <col min="8645" max="8865" width="8.81640625" style="2"/>
    <col min="8866" max="8866" width="63.81640625" style="2" customWidth="1"/>
    <col min="8867" max="8899" width="8.81640625" style="2"/>
    <col min="8900" max="8900" width="63.81640625" style="2" customWidth="1"/>
    <col min="8901" max="9121" width="8.81640625" style="2"/>
    <col min="9122" max="9122" width="63.81640625" style="2" customWidth="1"/>
    <col min="9123" max="9155" width="8.81640625" style="2"/>
    <col min="9156" max="9156" width="63.81640625" style="2" customWidth="1"/>
    <col min="9157" max="9377" width="8.81640625" style="2"/>
    <col min="9378" max="9378" width="63.81640625" style="2" customWidth="1"/>
    <col min="9379" max="9411" width="8.81640625" style="2"/>
    <col min="9412" max="9412" width="63.81640625" style="2" customWidth="1"/>
    <col min="9413" max="9633" width="8.81640625" style="2"/>
    <col min="9634" max="9634" width="63.81640625" style="2" customWidth="1"/>
    <col min="9635" max="9667" width="8.81640625" style="2"/>
    <col min="9668" max="9668" width="63.81640625" style="2" customWidth="1"/>
    <col min="9669" max="9889" width="8.81640625" style="2"/>
    <col min="9890" max="9890" width="63.81640625" style="2" customWidth="1"/>
    <col min="9891" max="9923" width="8.81640625" style="2"/>
    <col min="9924" max="9924" width="63.81640625" style="2" customWidth="1"/>
    <col min="9925" max="10145" width="8.81640625" style="2"/>
    <col min="10146" max="10146" width="63.81640625" style="2" customWidth="1"/>
    <col min="10147" max="10179" width="8.81640625" style="2"/>
    <col min="10180" max="10180" width="63.81640625" style="2" customWidth="1"/>
    <col min="10181" max="10401" width="8.81640625" style="2"/>
    <col min="10402" max="10402" width="63.81640625" style="2" customWidth="1"/>
    <col min="10403" max="10435" width="8.81640625" style="2"/>
    <col min="10436" max="10436" width="63.81640625" style="2" customWidth="1"/>
    <col min="10437" max="10657" width="8.81640625" style="2"/>
    <col min="10658" max="10658" width="63.81640625" style="2" customWidth="1"/>
    <col min="10659" max="10691" width="8.81640625" style="2"/>
    <col min="10692" max="10692" width="63.81640625" style="2" customWidth="1"/>
    <col min="10693" max="10913" width="8.81640625" style="2"/>
    <col min="10914" max="10914" width="63.81640625" style="2" customWidth="1"/>
    <col min="10915" max="10947" width="8.81640625" style="2"/>
    <col min="10948" max="10948" width="63.81640625" style="2" customWidth="1"/>
    <col min="10949" max="11169" width="8.81640625" style="2"/>
    <col min="11170" max="11170" width="63.81640625" style="2" customWidth="1"/>
    <col min="11171" max="11203" width="8.81640625" style="2"/>
    <col min="11204" max="11204" width="63.81640625" style="2" customWidth="1"/>
    <col min="11205" max="11425" width="8.81640625" style="2"/>
    <col min="11426" max="11426" width="63.81640625" style="2" customWidth="1"/>
    <col min="11427" max="11459" width="8.81640625" style="2"/>
    <col min="11460" max="11460" width="63.81640625" style="2" customWidth="1"/>
    <col min="11461" max="11681" width="8.81640625" style="2"/>
    <col min="11682" max="11682" width="63.81640625" style="2" customWidth="1"/>
    <col min="11683" max="11715" width="8.81640625" style="2"/>
    <col min="11716" max="11716" width="63.81640625" style="2" customWidth="1"/>
    <col min="11717" max="11937" width="8.81640625" style="2"/>
    <col min="11938" max="11938" width="63.81640625" style="2" customWidth="1"/>
    <col min="11939" max="11971" width="8.81640625" style="2"/>
    <col min="11972" max="11972" width="63.81640625" style="2" customWidth="1"/>
    <col min="11973" max="12193" width="8.81640625" style="2"/>
    <col min="12194" max="12194" width="63.81640625" style="2" customWidth="1"/>
    <col min="12195" max="12227" width="8.81640625" style="2"/>
    <col min="12228" max="12228" width="63.81640625" style="2" customWidth="1"/>
    <col min="12229" max="12449" width="8.81640625" style="2"/>
    <col min="12450" max="12450" width="63.81640625" style="2" customWidth="1"/>
    <col min="12451" max="12483" width="8.81640625" style="2"/>
    <col min="12484" max="12484" width="63.81640625" style="2" customWidth="1"/>
    <col min="12485" max="12705" width="8.81640625" style="2"/>
    <col min="12706" max="12706" width="63.81640625" style="2" customWidth="1"/>
    <col min="12707" max="12739" width="8.81640625" style="2"/>
    <col min="12740" max="12740" width="63.81640625" style="2" customWidth="1"/>
    <col min="12741" max="12961" width="8.81640625" style="2"/>
    <col min="12962" max="12962" width="63.81640625" style="2" customWidth="1"/>
    <col min="12963" max="12995" width="8.81640625" style="2"/>
    <col min="12996" max="12996" width="63.81640625" style="2" customWidth="1"/>
    <col min="12997" max="13217" width="8.81640625" style="2"/>
    <col min="13218" max="13218" width="63.81640625" style="2" customWidth="1"/>
    <col min="13219" max="13251" width="8.81640625" style="2"/>
    <col min="13252" max="13252" width="63.81640625" style="2" customWidth="1"/>
    <col min="13253" max="13473" width="8.81640625" style="2"/>
    <col min="13474" max="13474" width="63.81640625" style="2" customWidth="1"/>
    <col min="13475" max="13507" width="8.81640625" style="2"/>
    <col min="13508" max="13508" width="63.81640625" style="2" customWidth="1"/>
    <col min="13509" max="13729" width="8.81640625" style="2"/>
    <col min="13730" max="13730" width="63.81640625" style="2" customWidth="1"/>
    <col min="13731" max="13763" width="8.81640625" style="2"/>
    <col min="13764" max="13764" width="63.81640625" style="2" customWidth="1"/>
    <col min="13765" max="13985" width="8.81640625" style="2"/>
    <col min="13986" max="13986" width="63.81640625" style="2" customWidth="1"/>
    <col min="13987" max="14019" width="8.81640625" style="2"/>
    <col min="14020" max="14020" width="63.81640625" style="2" customWidth="1"/>
    <col min="14021" max="14241" width="8.81640625" style="2"/>
    <col min="14242" max="14242" width="63.81640625" style="2" customWidth="1"/>
    <col min="14243" max="14275" width="8.81640625" style="2"/>
    <col min="14276" max="14276" width="63.81640625" style="2" customWidth="1"/>
    <col min="14277" max="14497" width="8.81640625" style="2"/>
    <col min="14498" max="14498" width="63.81640625" style="2" customWidth="1"/>
    <col min="14499" max="14531" width="8.81640625" style="2"/>
    <col min="14532" max="14532" width="63.81640625" style="2" customWidth="1"/>
    <col min="14533" max="14753" width="8.81640625" style="2"/>
    <col min="14754" max="14754" width="63.81640625" style="2" customWidth="1"/>
    <col min="14755" max="14787" width="8.81640625" style="2"/>
    <col min="14788" max="14788" width="63.81640625" style="2" customWidth="1"/>
    <col min="14789" max="15009" width="8.81640625" style="2"/>
    <col min="15010" max="15010" width="63.81640625" style="2" customWidth="1"/>
    <col min="15011" max="15043" width="8.81640625" style="2"/>
    <col min="15044" max="15044" width="63.81640625" style="2" customWidth="1"/>
    <col min="15045" max="15265" width="8.81640625" style="2"/>
    <col min="15266" max="15266" width="63.81640625" style="2" customWidth="1"/>
    <col min="15267" max="15299" width="8.81640625" style="2"/>
    <col min="15300" max="15300" width="63.81640625" style="2" customWidth="1"/>
    <col min="15301" max="15521" width="8.81640625" style="2"/>
    <col min="15522" max="15522" width="63.81640625" style="2" customWidth="1"/>
    <col min="15523" max="15555" width="8.81640625" style="2"/>
    <col min="15556" max="15556" width="63.81640625" style="2" customWidth="1"/>
    <col min="15557" max="15777" width="8.81640625" style="2"/>
    <col min="15778" max="15778" width="63.81640625" style="2" customWidth="1"/>
    <col min="15779" max="15811" width="8.81640625" style="2"/>
    <col min="15812" max="15812" width="63.81640625" style="2" customWidth="1"/>
    <col min="15813" max="16033" width="8.81640625" style="2"/>
    <col min="16034" max="16034" width="63.81640625" style="2" customWidth="1"/>
    <col min="16035" max="16067" width="8.81640625" style="2"/>
    <col min="16068" max="16068" width="63.81640625" style="2" customWidth="1"/>
    <col min="16069" max="16289" width="8.81640625" style="2"/>
    <col min="16290" max="16290" width="63.81640625" style="2" customWidth="1"/>
    <col min="16291" max="16328" width="8.81640625" style="2"/>
    <col min="16329" max="16384" width="9.08984375" style="2" customWidth="1"/>
  </cols>
  <sheetData>
    <row r="1" spans="1:11" ht="12.75" customHeight="1" x14ac:dyDescent="0.3">
      <c r="A1" s="2" t="s">
        <v>337</v>
      </c>
      <c r="B1" s="16"/>
      <c r="C1" s="16"/>
    </row>
    <row r="2" spans="1:11" ht="12.75" customHeight="1" x14ac:dyDescent="0.3">
      <c r="A2" s="5"/>
      <c r="C2" s="16"/>
    </row>
    <row r="3" spans="1:11" ht="12.75" customHeight="1" x14ac:dyDescent="0.3">
      <c r="A3" s="5"/>
      <c r="B3" s="57">
        <v>2010</v>
      </c>
      <c r="C3" s="57">
        <v>2015</v>
      </c>
      <c r="D3" s="57">
        <v>2019</v>
      </c>
      <c r="E3" s="57">
        <v>2020</v>
      </c>
      <c r="F3" s="57">
        <v>2021</v>
      </c>
    </row>
    <row r="4" spans="1:11" ht="12.75" customHeight="1" x14ac:dyDescent="0.3"/>
    <row r="5" spans="1:11" ht="14.5" x14ac:dyDescent="0.3">
      <c r="A5" s="10" t="s">
        <v>217</v>
      </c>
      <c r="B5" s="29">
        <v>1.9737753534077938</v>
      </c>
      <c r="C5" s="29">
        <v>2.2974377859868862</v>
      </c>
      <c r="D5" s="29">
        <v>2.1266023259111746</v>
      </c>
      <c r="E5" s="29">
        <v>2.2209101492931582</v>
      </c>
      <c r="F5" s="29">
        <v>2.152312678250913</v>
      </c>
    </row>
    <row r="6" spans="1:11" x14ac:dyDescent="0.3">
      <c r="B6" s="29"/>
      <c r="C6" s="29"/>
      <c r="D6" s="29"/>
      <c r="E6" s="29"/>
      <c r="F6" s="29"/>
    </row>
    <row r="7" spans="1:11" ht="14.5" x14ac:dyDescent="0.3">
      <c r="A7" s="10" t="s">
        <v>216</v>
      </c>
      <c r="B7" s="29">
        <v>5.2528142297406557</v>
      </c>
      <c r="C7" s="29">
        <v>5.3075712134333894</v>
      </c>
      <c r="D7" s="29">
        <v>5.1705279904544099</v>
      </c>
      <c r="E7" s="29">
        <v>5.5301988391337797</v>
      </c>
      <c r="F7" s="29">
        <v>5.2827293885139976</v>
      </c>
    </row>
    <row r="9" spans="1:11" ht="12.5" customHeight="1" x14ac:dyDescent="0.3">
      <c r="A9" s="10" t="s">
        <v>215</v>
      </c>
    </row>
    <row r="10" spans="1:11" ht="16.5" customHeight="1" x14ac:dyDescent="0.3">
      <c r="A10" s="14" t="s">
        <v>132</v>
      </c>
      <c r="B10" s="9">
        <v>58585.293446939068</v>
      </c>
      <c r="C10" s="9">
        <v>61281.180541038651</v>
      </c>
      <c r="D10" s="9">
        <v>65011.414106260985</v>
      </c>
      <c r="E10" s="9">
        <v>68447.749364787058</v>
      </c>
      <c r="F10" s="9">
        <v>67644.285819540324</v>
      </c>
    </row>
    <row r="11" spans="1:11" s="11" customFormat="1" ht="16.5" customHeight="1" x14ac:dyDescent="0.3">
      <c r="A11" s="11" t="s">
        <v>214</v>
      </c>
      <c r="B11" s="9">
        <v>24695.477148946247</v>
      </c>
      <c r="C11" s="9">
        <v>29721.646169922031</v>
      </c>
      <c r="D11" s="9">
        <v>30895.352564102566</v>
      </c>
      <c r="E11" s="9">
        <v>31104.957005563982</v>
      </c>
      <c r="F11" s="9">
        <v>31400.278940027896</v>
      </c>
    </row>
    <row r="12" spans="1:11" s="11" customFormat="1" ht="16.5" customHeight="1" x14ac:dyDescent="0.3">
      <c r="A12" s="11" t="s">
        <v>213</v>
      </c>
      <c r="B12" s="9">
        <v>60003.621438918402</v>
      </c>
      <c r="C12" s="9">
        <v>65450.28514753285</v>
      </c>
      <c r="D12" s="9">
        <v>69667.829727843695</v>
      </c>
      <c r="E12" s="9">
        <v>73834.499999999985</v>
      </c>
      <c r="F12" s="9">
        <v>67849.645390070917</v>
      </c>
    </row>
    <row r="13" spans="1:11" s="11" customFormat="1" ht="12.75" customHeight="1" x14ac:dyDescent="0.3">
      <c r="G13" s="12"/>
      <c r="H13" s="12"/>
      <c r="I13" s="12"/>
      <c r="J13" s="12"/>
      <c r="K13" s="12"/>
    </row>
    <row r="14" spans="1:11" ht="14.5" x14ac:dyDescent="0.3">
      <c r="A14" s="10" t="s">
        <v>212</v>
      </c>
      <c r="G14" s="9"/>
      <c r="H14" s="9"/>
      <c r="I14" s="9"/>
      <c r="J14" s="9"/>
      <c r="K14" s="9"/>
    </row>
    <row r="15" spans="1:11" ht="12.75" customHeight="1" x14ac:dyDescent="0.3">
      <c r="A15" s="8" t="s">
        <v>211</v>
      </c>
      <c r="B15" s="60">
        <v>1.5</v>
      </c>
      <c r="C15" s="11">
        <v>0.1</v>
      </c>
      <c r="D15" s="2">
        <v>0.6</v>
      </c>
      <c r="E15" s="2">
        <v>-0.2</v>
      </c>
      <c r="F15" s="2">
        <v>1.9</v>
      </c>
    </row>
    <row r="16" spans="1:11" ht="12.75" customHeight="1" x14ac:dyDescent="0.3">
      <c r="A16" s="8" t="s">
        <v>210</v>
      </c>
      <c r="B16" s="60">
        <v>0.2</v>
      </c>
      <c r="C16" s="11">
        <v>1.1000000000000001</v>
      </c>
      <c r="D16" s="2">
        <v>0.8</v>
      </c>
      <c r="E16" s="2">
        <v>1.4</v>
      </c>
      <c r="F16" s="2">
        <v>0.6</v>
      </c>
    </row>
    <row r="17" spans="1:6" x14ac:dyDescent="0.3">
      <c r="A17" s="5"/>
      <c r="B17" s="5"/>
      <c r="C17" s="5"/>
      <c r="D17" s="5"/>
      <c r="E17" s="5"/>
      <c r="F17" s="5"/>
    </row>
    <row r="19" spans="1:6" ht="14.5" x14ac:dyDescent="0.3">
      <c r="A19" s="4" t="s">
        <v>209</v>
      </c>
      <c r="B19" s="3"/>
      <c r="C19" s="3"/>
    </row>
    <row r="20" spans="1:6" ht="14.5" x14ac:dyDescent="0.3">
      <c r="A20" s="4" t="s">
        <v>208</v>
      </c>
      <c r="B20" s="3"/>
      <c r="C20" s="3"/>
    </row>
    <row r="21" spans="1:6" ht="14.5" x14ac:dyDescent="0.3">
      <c r="A21" s="4" t="s">
        <v>207</v>
      </c>
      <c r="B21" s="3"/>
      <c r="C21" s="3"/>
    </row>
    <row r="23" spans="1:6" x14ac:dyDescent="0.3">
      <c r="A23" s="2" t="s">
        <v>206</v>
      </c>
      <c r="B23" s="1"/>
      <c r="C23" s="1"/>
    </row>
    <row r="24" spans="1:6" ht="12.75" customHeight="1" x14ac:dyDescent="0.3">
      <c r="B24" s="1"/>
      <c r="C24" s="1"/>
    </row>
    <row r="30" spans="1:6" x14ac:dyDescent="0.3">
      <c r="A30" s="1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33D0-801E-1144-9D74-2DE41605236D}">
  <sheetPr>
    <pageSetUpPr fitToPage="1"/>
  </sheetPr>
  <dimension ref="A1:H47"/>
  <sheetViews>
    <sheetView zoomScale="80" zoomScaleNormal="80" workbookViewId="0">
      <selection activeCell="A2" sqref="A2:B2"/>
    </sheetView>
  </sheetViews>
  <sheetFormatPr defaultColWidth="10.81640625" defaultRowHeight="13" x14ac:dyDescent="0.3"/>
  <cols>
    <col min="1" max="1" width="47.08984375" style="2" customWidth="1"/>
    <col min="2" max="2" width="12.81640625" style="2" customWidth="1"/>
    <col min="3" max="3" width="9.08984375" style="2" customWidth="1"/>
    <col min="4" max="4" width="10.08984375" style="2" customWidth="1"/>
    <col min="5" max="5" width="1.81640625" style="2" customWidth="1"/>
    <col min="6" max="6" width="12" style="2" customWidth="1"/>
    <col min="7" max="216" width="10.81640625" style="2"/>
    <col min="217" max="217" width="40.453125" style="2" customWidth="1"/>
    <col min="218" max="218" width="12.453125" style="2" customWidth="1"/>
    <col min="219" max="219" width="11.81640625" style="2" customWidth="1"/>
    <col min="220" max="220" width="10.81640625" style="2" customWidth="1"/>
    <col min="221" max="221" width="1.81640625" style="2" customWidth="1"/>
    <col min="222" max="222" width="14.81640625" style="2" customWidth="1"/>
    <col min="223" max="223" width="3.08984375" style="2" customWidth="1"/>
    <col min="224" max="242" width="10.81640625" style="2"/>
    <col min="243" max="243" width="47.08984375" style="2" customWidth="1"/>
    <col min="244" max="244" width="12.81640625" style="2" customWidth="1"/>
    <col min="245" max="245" width="9.08984375" style="2" customWidth="1"/>
    <col min="246" max="246" width="8.453125" style="2" customWidth="1"/>
    <col min="247" max="247" width="1.81640625" style="2" customWidth="1"/>
    <col min="248" max="248" width="12" style="2" customWidth="1"/>
    <col min="249" max="472" width="10.81640625" style="2"/>
    <col min="473" max="473" width="40.453125" style="2" customWidth="1"/>
    <col min="474" max="474" width="12.453125" style="2" customWidth="1"/>
    <col min="475" max="475" width="11.81640625" style="2" customWidth="1"/>
    <col min="476" max="476" width="10.81640625" style="2" customWidth="1"/>
    <col min="477" max="477" width="1.81640625" style="2" customWidth="1"/>
    <col min="478" max="478" width="14.81640625" style="2" customWidth="1"/>
    <col min="479" max="479" width="3.08984375" style="2" customWidth="1"/>
    <col min="480" max="498" width="10.81640625" style="2"/>
    <col min="499" max="499" width="47.08984375" style="2" customWidth="1"/>
    <col min="500" max="500" width="12.81640625" style="2" customWidth="1"/>
    <col min="501" max="501" width="9.08984375" style="2" customWidth="1"/>
    <col min="502" max="502" width="8.453125" style="2" customWidth="1"/>
    <col min="503" max="503" width="1.81640625" style="2" customWidth="1"/>
    <col min="504" max="504" width="12" style="2" customWidth="1"/>
    <col min="505" max="728" width="10.81640625" style="2"/>
    <col min="729" max="729" width="40.453125" style="2" customWidth="1"/>
    <col min="730" max="730" width="12.453125" style="2" customWidth="1"/>
    <col min="731" max="731" width="11.81640625" style="2" customWidth="1"/>
    <col min="732" max="732" width="10.81640625" style="2" customWidth="1"/>
    <col min="733" max="733" width="1.81640625" style="2" customWidth="1"/>
    <col min="734" max="734" width="14.81640625" style="2" customWidth="1"/>
    <col min="735" max="735" width="3.08984375" style="2" customWidth="1"/>
    <col min="736" max="754" width="10.81640625" style="2"/>
    <col min="755" max="755" width="47.08984375" style="2" customWidth="1"/>
    <col min="756" max="756" width="12.81640625" style="2" customWidth="1"/>
    <col min="757" max="757" width="9.08984375" style="2" customWidth="1"/>
    <col min="758" max="758" width="8.453125" style="2" customWidth="1"/>
    <col min="759" max="759" width="1.81640625" style="2" customWidth="1"/>
    <col min="760" max="760" width="12" style="2" customWidth="1"/>
    <col min="761" max="984" width="10.81640625" style="2"/>
    <col min="985" max="985" width="40.453125" style="2" customWidth="1"/>
    <col min="986" max="986" width="12.453125" style="2" customWidth="1"/>
    <col min="987" max="987" width="11.81640625" style="2" customWidth="1"/>
    <col min="988" max="988" width="10.81640625" style="2" customWidth="1"/>
    <col min="989" max="989" width="1.81640625" style="2" customWidth="1"/>
    <col min="990" max="990" width="14.81640625" style="2" customWidth="1"/>
    <col min="991" max="991" width="3.08984375" style="2" customWidth="1"/>
    <col min="992" max="1010" width="10.81640625" style="2"/>
    <col min="1011" max="1011" width="47.08984375" style="2" customWidth="1"/>
    <col min="1012" max="1012" width="12.81640625" style="2" customWidth="1"/>
    <col min="1013" max="1013" width="9.08984375" style="2" customWidth="1"/>
    <col min="1014" max="1014" width="8.453125" style="2" customWidth="1"/>
    <col min="1015" max="1015" width="1.81640625" style="2" customWidth="1"/>
    <col min="1016" max="1016" width="12" style="2" customWidth="1"/>
    <col min="1017" max="1240" width="10.81640625" style="2"/>
    <col min="1241" max="1241" width="40.453125" style="2" customWidth="1"/>
    <col min="1242" max="1242" width="12.453125" style="2" customWidth="1"/>
    <col min="1243" max="1243" width="11.81640625" style="2" customWidth="1"/>
    <col min="1244" max="1244" width="10.81640625" style="2" customWidth="1"/>
    <col min="1245" max="1245" width="1.81640625" style="2" customWidth="1"/>
    <col min="1246" max="1246" width="14.81640625" style="2" customWidth="1"/>
    <col min="1247" max="1247" width="3.08984375" style="2" customWidth="1"/>
    <col min="1248" max="1266" width="10.81640625" style="2"/>
    <col min="1267" max="1267" width="47.08984375" style="2" customWidth="1"/>
    <col min="1268" max="1268" width="12.81640625" style="2" customWidth="1"/>
    <col min="1269" max="1269" width="9.08984375" style="2" customWidth="1"/>
    <col min="1270" max="1270" width="8.453125" style="2" customWidth="1"/>
    <col min="1271" max="1271" width="1.81640625" style="2" customWidth="1"/>
    <col min="1272" max="1272" width="12" style="2" customWidth="1"/>
    <col min="1273" max="1496" width="10.81640625" style="2"/>
    <col min="1497" max="1497" width="40.453125" style="2" customWidth="1"/>
    <col min="1498" max="1498" width="12.453125" style="2" customWidth="1"/>
    <col min="1499" max="1499" width="11.81640625" style="2" customWidth="1"/>
    <col min="1500" max="1500" width="10.81640625" style="2" customWidth="1"/>
    <col min="1501" max="1501" width="1.81640625" style="2" customWidth="1"/>
    <col min="1502" max="1502" width="14.81640625" style="2" customWidth="1"/>
    <col min="1503" max="1503" width="3.08984375" style="2" customWidth="1"/>
    <col min="1504" max="1522" width="10.81640625" style="2"/>
    <col min="1523" max="1523" width="47.08984375" style="2" customWidth="1"/>
    <col min="1524" max="1524" width="12.81640625" style="2" customWidth="1"/>
    <col min="1525" max="1525" width="9.08984375" style="2" customWidth="1"/>
    <col min="1526" max="1526" width="8.453125" style="2" customWidth="1"/>
    <col min="1527" max="1527" width="1.81640625" style="2" customWidth="1"/>
    <col min="1528" max="1528" width="12" style="2" customWidth="1"/>
    <col min="1529" max="1752" width="10.81640625" style="2"/>
    <col min="1753" max="1753" width="40.453125" style="2" customWidth="1"/>
    <col min="1754" max="1754" width="12.453125" style="2" customWidth="1"/>
    <col min="1755" max="1755" width="11.81640625" style="2" customWidth="1"/>
    <col min="1756" max="1756" width="10.81640625" style="2" customWidth="1"/>
    <col min="1757" max="1757" width="1.81640625" style="2" customWidth="1"/>
    <col min="1758" max="1758" width="14.81640625" style="2" customWidth="1"/>
    <col min="1759" max="1759" width="3.08984375" style="2" customWidth="1"/>
    <col min="1760" max="1778" width="10.81640625" style="2"/>
    <col min="1779" max="1779" width="47.08984375" style="2" customWidth="1"/>
    <col min="1780" max="1780" width="12.81640625" style="2" customWidth="1"/>
    <col min="1781" max="1781" width="9.08984375" style="2" customWidth="1"/>
    <col min="1782" max="1782" width="8.453125" style="2" customWidth="1"/>
    <col min="1783" max="1783" width="1.81640625" style="2" customWidth="1"/>
    <col min="1784" max="1784" width="12" style="2" customWidth="1"/>
    <col min="1785" max="2008" width="10.81640625" style="2"/>
    <col min="2009" max="2009" width="40.453125" style="2" customWidth="1"/>
    <col min="2010" max="2010" width="12.453125" style="2" customWidth="1"/>
    <col min="2011" max="2011" width="11.81640625" style="2" customWidth="1"/>
    <col min="2012" max="2012" width="10.81640625" style="2" customWidth="1"/>
    <col min="2013" max="2013" width="1.81640625" style="2" customWidth="1"/>
    <col min="2014" max="2014" width="14.81640625" style="2" customWidth="1"/>
    <col min="2015" max="2015" width="3.08984375" style="2" customWidth="1"/>
    <col min="2016" max="2034" width="10.81640625" style="2"/>
    <col min="2035" max="2035" width="47.08984375" style="2" customWidth="1"/>
    <col min="2036" max="2036" width="12.81640625" style="2" customWidth="1"/>
    <col min="2037" max="2037" width="9.08984375" style="2" customWidth="1"/>
    <col min="2038" max="2038" width="8.453125" style="2" customWidth="1"/>
    <col min="2039" max="2039" width="1.81640625" style="2" customWidth="1"/>
    <col min="2040" max="2040" width="12" style="2" customWidth="1"/>
    <col min="2041" max="2264" width="10.81640625" style="2"/>
    <col min="2265" max="2265" width="40.453125" style="2" customWidth="1"/>
    <col min="2266" max="2266" width="12.453125" style="2" customWidth="1"/>
    <col min="2267" max="2267" width="11.81640625" style="2" customWidth="1"/>
    <col min="2268" max="2268" width="10.81640625" style="2" customWidth="1"/>
    <col min="2269" max="2269" width="1.81640625" style="2" customWidth="1"/>
    <col min="2270" max="2270" width="14.81640625" style="2" customWidth="1"/>
    <col min="2271" max="2271" width="3.08984375" style="2" customWidth="1"/>
    <col min="2272" max="2290" width="10.81640625" style="2"/>
    <col min="2291" max="2291" width="47.08984375" style="2" customWidth="1"/>
    <col min="2292" max="2292" width="12.81640625" style="2" customWidth="1"/>
    <col min="2293" max="2293" width="9.08984375" style="2" customWidth="1"/>
    <col min="2294" max="2294" width="8.453125" style="2" customWidth="1"/>
    <col min="2295" max="2295" width="1.81640625" style="2" customWidth="1"/>
    <col min="2296" max="2296" width="12" style="2" customWidth="1"/>
    <col min="2297" max="2520" width="10.81640625" style="2"/>
    <col min="2521" max="2521" width="40.453125" style="2" customWidth="1"/>
    <col min="2522" max="2522" width="12.453125" style="2" customWidth="1"/>
    <col min="2523" max="2523" width="11.81640625" style="2" customWidth="1"/>
    <col min="2524" max="2524" width="10.81640625" style="2" customWidth="1"/>
    <col min="2525" max="2525" width="1.81640625" style="2" customWidth="1"/>
    <col min="2526" max="2526" width="14.81640625" style="2" customWidth="1"/>
    <col min="2527" max="2527" width="3.08984375" style="2" customWidth="1"/>
    <col min="2528" max="2546" width="10.81640625" style="2"/>
    <col min="2547" max="2547" width="47.08984375" style="2" customWidth="1"/>
    <col min="2548" max="2548" width="12.81640625" style="2" customWidth="1"/>
    <col min="2549" max="2549" width="9.08984375" style="2" customWidth="1"/>
    <col min="2550" max="2550" width="8.453125" style="2" customWidth="1"/>
    <col min="2551" max="2551" width="1.81640625" style="2" customWidth="1"/>
    <col min="2552" max="2552" width="12" style="2" customWidth="1"/>
    <col min="2553" max="2776" width="10.81640625" style="2"/>
    <col min="2777" max="2777" width="40.453125" style="2" customWidth="1"/>
    <col min="2778" max="2778" width="12.453125" style="2" customWidth="1"/>
    <col min="2779" max="2779" width="11.81640625" style="2" customWidth="1"/>
    <col min="2780" max="2780" width="10.81640625" style="2" customWidth="1"/>
    <col min="2781" max="2781" width="1.81640625" style="2" customWidth="1"/>
    <col min="2782" max="2782" width="14.81640625" style="2" customWidth="1"/>
    <col min="2783" max="2783" width="3.08984375" style="2" customWidth="1"/>
    <col min="2784" max="2802" width="10.81640625" style="2"/>
    <col min="2803" max="2803" width="47.08984375" style="2" customWidth="1"/>
    <col min="2804" max="2804" width="12.81640625" style="2" customWidth="1"/>
    <col min="2805" max="2805" width="9.08984375" style="2" customWidth="1"/>
    <col min="2806" max="2806" width="8.453125" style="2" customWidth="1"/>
    <col min="2807" max="2807" width="1.81640625" style="2" customWidth="1"/>
    <col min="2808" max="2808" width="12" style="2" customWidth="1"/>
    <col min="2809" max="3032" width="10.81640625" style="2"/>
    <col min="3033" max="3033" width="40.453125" style="2" customWidth="1"/>
    <col min="3034" max="3034" width="12.453125" style="2" customWidth="1"/>
    <col min="3035" max="3035" width="11.81640625" style="2" customWidth="1"/>
    <col min="3036" max="3036" width="10.81640625" style="2" customWidth="1"/>
    <col min="3037" max="3037" width="1.81640625" style="2" customWidth="1"/>
    <col min="3038" max="3038" width="14.81640625" style="2" customWidth="1"/>
    <col min="3039" max="3039" width="3.08984375" style="2" customWidth="1"/>
    <col min="3040" max="3058" width="10.81640625" style="2"/>
    <col min="3059" max="3059" width="47.08984375" style="2" customWidth="1"/>
    <col min="3060" max="3060" width="12.81640625" style="2" customWidth="1"/>
    <col min="3061" max="3061" width="9.08984375" style="2" customWidth="1"/>
    <col min="3062" max="3062" width="8.453125" style="2" customWidth="1"/>
    <col min="3063" max="3063" width="1.81640625" style="2" customWidth="1"/>
    <col min="3064" max="3064" width="12" style="2" customWidth="1"/>
    <col min="3065" max="3288" width="10.81640625" style="2"/>
    <col min="3289" max="3289" width="40.453125" style="2" customWidth="1"/>
    <col min="3290" max="3290" width="12.453125" style="2" customWidth="1"/>
    <col min="3291" max="3291" width="11.81640625" style="2" customWidth="1"/>
    <col min="3292" max="3292" width="10.81640625" style="2" customWidth="1"/>
    <col min="3293" max="3293" width="1.81640625" style="2" customWidth="1"/>
    <col min="3294" max="3294" width="14.81640625" style="2" customWidth="1"/>
    <col min="3295" max="3295" width="3.08984375" style="2" customWidth="1"/>
    <col min="3296" max="3314" width="10.81640625" style="2"/>
    <col min="3315" max="3315" width="47.08984375" style="2" customWidth="1"/>
    <col min="3316" max="3316" width="12.81640625" style="2" customWidth="1"/>
    <col min="3317" max="3317" width="9.08984375" style="2" customWidth="1"/>
    <col min="3318" max="3318" width="8.453125" style="2" customWidth="1"/>
    <col min="3319" max="3319" width="1.81640625" style="2" customWidth="1"/>
    <col min="3320" max="3320" width="12" style="2" customWidth="1"/>
    <col min="3321" max="3544" width="10.81640625" style="2"/>
    <col min="3545" max="3545" width="40.453125" style="2" customWidth="1"/>
    <col min="3546" max="3546" width="12.453125" style="2" customWidth="1"/>
    <col min="3547" max="3547" width="11.81640625" style="2" customWidth="1"/>
    <col min="3548" max="3548" width="10.81640625" style="2" customWidth="1"/>
    <col min="3549" max="3549" width="1.81640625" style="2" customWidth="1"/>
    <col min="3550" max="3550" width="14.81640625" style="2" customWidth="1"/>
    <col min="3551" max="3551" width="3.08984375" style="2" customWidth="1"/>
    <col min="3552" max="3570" width="10.81640625" style="2"/>
    <col min="3571" max="3571" width="47.08984375" style="2" customWidth="1"/>
    <col min="3572" max="3572" width="12.81640625" style="2" customWidth="1"/>
    <col min="3573" max="3573" width="9.08984375" style="2" customWidth="1"/>
    <col min="3574" max="3574" width="8.453125" style="2" customWidth="1"/>
    <col min="3575" max="3575" width="1.81640625" style="2" customWidth="1"/>
    <col min="3576" max="3576" width="12" style="2" customWidth="1"/>
    <col min="3577" max="3800" width="10.81640625" style="2"/>
    <col min="3801" max="3801" width="40.453125" style="2" customWidth="1"/>
    <col min="3802" max="3802" width="12.453125" style="2" customWidth="1"/>
    <col min="3803" max="3803" width="11.81640625" style="2" customWidth="1"/>
    <col min="3804" max="3804" width="10.81640625" style="2" customWidth="1"/>
    <col min="3805" max="3805" width="1.81640625" style="2" customWidth="1"/>
    <col min="3806" max="3806" width="14.81640625" style="2" customWidth="1"/>
    <col min="3807" max="3807" width="3.08984375" style="2" customWidth="1"/>
    <col min="3808" max="3826" width="10.81640625" style="2"/>
    <col min="3827" max="3827" width="47.08984375" style="2" customWidth="1"/>
    <col min="3828" max="3828" width="12.81640625" style="2" customWidth="1"/>
    <col min="3829" max="3829" width="9.08984375" style="2" customWidth="1"/>
    <col min="3830" max="3830" width="8.453125" style="2" customWidth="1"/>
    <col min="3831" max="3831" width="1.81640625" style="2" customWidth="1"/>
    <col min="3832" max="3832" width="12" style="2" customWidth="1"/>
    <col min="3833" max="4056" width="10.81640625" style="2"/>
    <col min="4057" max="4057" width="40.453125" style="2" customWidth="1"/>
    <col min="4058" max="4058" width="12.453125" style="2" customWidth="1"/>
    <col min="4059" max="4059" width="11.81640625" style="2" customWidth="1"/>
    <col min="4060" max="4060" width="10.81640625" style="2" customWidth="1"/>
    <col min="4061" max="4061" width="1.81640625" style="2" customWidth="1"/>
    <col min="4062" max="4062" width="14.81640625" style="2" customWidth="1"/>
    <col min="4063" max="4063" width="3.08984375" style="2" customWidth="1"/>
    <col min="4064" max="4082" width="10.81640625" style="2"/>
    <col min="4083" max="4083" width="47.08984375" style="2" customWidth="1"/>
    <col min="4084" max="4084" width="12.81640625" style="2" customWidth="1"/>
    <col min="4085" max="4085" width="9.08984375" style="2" customWidth="1"/>
    <col min="4086" max="4086" width="8.453125" style="2" customWidth="1"/>
    <col min="4087" max="4087" width="1.81640625" style="2" customWidth="1"/>
    <col min="4088" max="4088" width="12" style="2" customWidth="1"/>
    <col min="4089" max="4312" width="10.81640625" style="2"/>
    <col min="4313" max="4313" width="40.453125" style="2" customWidth="1"/>
    <col min="4314" max="4314" width="12.453125" style="2" customWidth="1"/>
    <col min="4315" max="4315" width="11.81640625" style="2" customWidth="1"/>
    <col min="4316" max="4316" width="10.81640625" style="2" customWidth="1"/>
    <col min="4317" max="4317" width="1.81640625" style="2" customWidth="1"/>
    <col min="4318" max="4318" width="14.81640625" style="2" customWidth="1"/>
    <col min="4319" max="4319" width="3.08984375" style="2" customWidth="1"/>
    <col min="4320" max="4338" width="10.81640625" style="2"/>
    <col min="4339" max="4339" width="47.08984375" style="2" customWidth="1"/>
    <col min="4340" max="4340" width="12.81640625" style="2" customWidth="1"/>
    <col min="4341" max="4341" width="9.08984375" style="2" customWidth="1"/>
    <col min="4342" max="4342" width="8.453125" style="2" customWidth="1"/>
    <col min="4343" max="4343" width="1.81640625" style="2" customWidth="1"/>
    <col min="4344" max="4344" width="12" style="2" customWidth="1"/>
    <col min="4345" max="4568" width="10.81640625" style="2"/>
    <col min="4569" max="4569" width="40.453125" style="2" customWidth="1"/>
    <col min="4570" max="4570" width="12.453125" style="2" customWidth="1"/>
    <col min="4571" max="4571" width="11.81640625" style="2" customWidth="1"/>
    <col min="4572" max="4572" width="10.81640625" style="2" customWidth="1"/>
    <col min="4573" max="4573" width="1.81640625" style="2" customWidth="1"/>
    <col min="4574" max="4574" width="14.81640625" style="2" customWidth="1"/>
    <col min="4575" max="4575" width="3.08984375" style="2" customWidth="1"/>
    <col min="4576" max="4594" width="10.81640625" style="2"/>
    <col min="4595" max="4595" width="47.08984375" style="2" customWidth="1"/>
    <col min="4596" max="4596" width="12.81640625" style="2" customWidth="1"/>
    <col min="4597" max="4597" width="9.08984375" style="2" customWidth="1"/>
    <col min="4598" max="4598" width="8.453125" style="2" customWidth="1"/>
    <col min="4599" max="4599" width="1.81640625" style="2" customWidth="1"/>
    <col min="4600" max="4600" width="12" style="2" customWidth="1"/>
    <col min="4601" max="4824" width="10.81640625" style="2"/>
    <col min="4825" max="4825" width="40.453125" style="2" customWidth="1"/>
    <col min="4826" max="4826" width="12.453125" style="2" customWidth="1"/>
    <col min="4827" max="4827" width="11.81640625" style="2" customWidth="1"/>
    <col min="4828" max="4828" width="10.81640625" style="2" customWidth="1"/>
    <col min="4829" max="4829" width="1.81640625" style="2" customWidth="1"/>
    <col min="4830" max="4830" width="14.81640625" style="2" customWidth="1"/>
    <col min="4831" max="4831" width="3.08984375" style="2" customWidth="1"/>
    <col min="4832" max="4850" width="10.81640625" style="2"/>
    <col min="4851" max="4851" width="47.08984375" style="2" customWidth="1"/>
    <col min="4852" max="4852" width="12.81640625" style="2" customWidth="1"/>
    <col min="4853" max="4853" width="9.08984375" style="2" customWidth="1"/>
    <col min="4854" max="4854" width="8.453125" style="2" customWidth="1"/>
    <col min="4855" max="4855" width="1.81640625" style="2" customWidth="1"/>
    <col min="4856" max="4856" width="12" style="2" customWidth="1"/>
    <col min="4857" max="5080" width="10.81640625" style="2"/>
    <col min="5081" max="5081" width="40.453125" style="2" customWidth="1"/>
    <col min="5082" max="5082" width="12.453125" style="2" customWidth="1"/>
    <col min="5083" max="5083" width="11.81640625" style="2" customWidth="1"/>
    <col min="5084" max="5084" width="10.81640625" style="2" customWidth="1"/>
    <col min="5085" max="5085" width="1.81640625" style="2" customWidth="1"/>
    <col min="5086" max="5086" width="14.81640625" style="2" customWidth="1"/>
    <col min="5087" max="5087" width="3.08984375" style="2" customWidth="1"/>
    <col min="5088" max="5106" width="10.81640625" style="2"/>
    <col min="5107" max="5107" width="47.08984375" style="2" customWidth="1"/>
    <col min="5108" max="5108" width="12.81640625" style="2" customWidth="1"/>
    <col min="5109" max="5109" width="9.08984375" style="2" customWidth="1"/>
    <col min="5110" max="5110" width="8.453125" style="2" customWidth="1"/>
    <col min="5111" max="5111" width="1.81640625" style="2" customWidth="1"/>
    <col min="5112" max="5112" width="12" style="2" customWidth="1"/>
    <col min="5113" max="5336" width="10.81640625" style="2"/>
    <col min="5337" max="5337" width="40.453125" style="2" customWidth="1"/>
    <col min="5338" max="5338" width="12.453125" style="2" customWidth="1"/>
    <col min="5339" max="5339" width="11.81640625" style="2" customWidth="1"/>
    <col min="5340" max="5340" width="10.81640625" style="2" customWidth="1"/>
    <col min="5341" max="5341" width="1.81640625" style="2" customWidth="1"/>
    <col min="5342" max="5342" width="14.81640625" style="2" customWidth="1"/>
    <col min="5343" max="5343" width="3.08984375" style="2" customWidth="1"/>
    <col min="5344" max="5362" width="10.81640625" style="2"/>
    <col min="5363" max="5363" width="47.08984375" style="2" customWidth="1"/>
    <col min="5364" max="5364" width="12.81640625" style="2" customWidth="1"/>
    <col min="5365" max="5365" width="9.08984375" style="2" customWidth="1"/>
    <col min="5366" max="5366" width="8.453125" style="2" customWidth="1"/>
    <col min="5367" max="5367" width="1.81640625" style="2" customWidth="1"/>
    <col min="5368" max="5368" width="12" style="2" customWidth="1"/>
    <col min="5369" max="5592" width="10.81640625" style="2"/>
    <col min="5593" max="5593" width="40.453125" style="2" customWidth="1"/>
    <col min="5594" max="5594" width="12.453125" style="2" customWidth="1"/>
    <col min="5595" max="5595" width="11.81640625" style="2" customWidth="1"/>
    <col min="5596" max="5596" width="10.81640625" style="2" customWidth="1"/>
    <col min="5597" max="5597" width="1.81640625" style="2" customWidth="1"/>
    <col min="5598" max="5598" width="14.81640625" style="2" customWidth="1"/>
    <col min="5599" max="5599" width="3.08984375" style="2" customWidth="1"/>
    <col min="5600" max="5618" width="10.81640625" style="2"/>
    <col min="5619" max="5619" width="47.08984375" style="2" customWidth="1"/>
    <col min="5620" max="5620" width="12.81640625" style="2" customWidth="1"/>
    <col min="5621" max="5621" width="9.08984375" style="2" customWidth="1"/>
    <col min="5622" max="5622" width="8.453125" style="2" customWidth="1"/>
    <col min="5623" max="5623" width="1.81640625" style="2" customWidth="1"/>
    <col min="5624" max="5624" width="12" style="2" customWidth="1"/>
    <col min="5625" max="5848" width="10.81640625" style="2"/>
    <col min="5849" max="5849" width="40.453125" style="2" customWidth="1"/>
    <col min="5850" max="5850" width="12.453125" style="2" customWidth="1"/>
    <col min="5851" max="5851" width="11.81640625" style="2" customWidth="1"/>
    <col min="5852" max="5852" width="10.81640625" style="2" customWidth="1"/>
    <col min="5853" max="5853" width="1.81640625" style="2" customWidth="1"/>
    <col min="5854" max="5854" width="14.81640625" style="2" customWidth="1"/>
    <col min="5855" max="5855" width="3.08984375" style="2" customWidth="1"/>
    <col min="5856" max="5874" width="10.81640625" style="2"/>
    <col min="5875" max="5875" width="47.08984375" style="2" customWidth="1"/>
    <col min="5876" max="5876" width="12.81640625" style="2" customWidth="1"/>
    <col min="5877" max="5877" width="9.08984375" style="2" customWidth="1"/>
    <col min="5878" max="5878" width="8.453125" style="2" customWidth="1"/>
    <col min="5879" max="5879" width="1.81640625" style="2" customWidth="1"/>
    <col min="5880" max="5880" width="12" style="2" customWidth="1"/>
    <col min="5881" max="6104" width="10.81640625" style="2"/>
    <col min="6105" max="6105" width="40.453125" style="2" customWidth="1"/>
    <col min="6106" max="6106" width="12.453125" style="2" customWidth="1"/>
    <col min="6107" max="6107" width="11.81640625" style="2" customWidth="1"/>
    <col min="6108" max="6108" width="10.81640625" style="2" customWidth="1"/>
    <col min="6109" max="6109" width="1.81640625" style="2" customWidth="1"/>
    <col min="6110" max="6110" width="14.81640625" style="2" customWidth="1"/>
    <col min="6111" max="6111" width="3.08984375" style="2" customWidth="1"/>
    <col min="6112" max="6130" width="10.81640625" style="2"/>
    <col min="6131" max="6131" width="47.08984375" style="2" customWidth="1"/>
    <col min="6132" max="6132" width="12.81640625" style="2" customWidth="1"/>
    <col min="6133" max="6133" width="9.08984375" style="2" customWidth="1"/>
    <col min="6134" max="6134" width="8.453125" style="2" customWidth="1"/>
    <col min="6135" max="6135" width="1.81640625" style="2" customWidth="1"/>
    <col min="6136" max="6136" width="12" style="2" customWidth="1"/>
    <col min="6137" max="6360" width="10.81640625" style="2"/>
    <col min="6361" max="6361" width="40.453125" style="2" customWidth="1"/>
    <col min="6362" max="6362" width="12.453125" style="2" customWidth="1"/>
    <col min="6363" max="6363" width="11.81640625" style="2" customWidth="1"/>
    <col min="6364" max="6364" width="10.81640625" style="2" customWidth="1"/>
    <col min="6365" max="6365" width="1.81640625" style="2" customWidth="1"/>
    <col min="6366" max="6366" width="14.81640625" style="2" customWidth="1"/>
    <col min="6367" max="6367" width="3.08984375" style="2" customWidth="1"/>
    <col min="6368" max="6386" width="10.81640625" style="2"/>
    <col min="6387" max="6387" width="47.08984375" style="2" customWidth="1"/>
    <col min="6388" max="6388" width="12.81640625" style="2" customWidth="1"/>
    <col min="6389" max="6389" width="9.08984375" style="2" customWidth="1"/>
    <col min="6390" max="6390" width="8.453125" style="2" customWidth="1"/>
    <col min="6391" max="6391" width="1.81640625" style="2" customWidth="1"/>
    <col min="6392" max="6392" width="12" style="2" customWidth="1"/>
    <col min="6393" max="6616" width="10.81640625" style="2"/>
    <col min="6617" max="6617" width="40.453125" style="2" customWidth="1"/>
    <col min="6618" max="6618" width="12.453125" style="2" customWidth="1"/>
    <col min="6619" max="6619" width="11.81640625" style="2" customWidth="1"/>
    <col min="6620" max="6620" width="10.81640625" style="2" customWidth="1"/>
    <col min="6621" max="6621" width="1.81640625" style="2" customWidth="1"/>
    <col min="6622" max="6622" width="14.81640625" style="2" customWidth="1"/>
    <col min="6623" max="6623" width="3.08984375" style="2" customWidth="1"/>
    <col min="6624" max="6642" width="10.81640625" style="2"/>
    <col min="6643" max="6643" width="47.08984375" style="2" customWidth="1"/>
    <col min="6644" max="6644" width="12.81640625" style="2" customWidth="1"/>
    <col min="6645" max="6645" width="9.08984375" style="2" customWidth="1"/>
    <col min="6646" max="6646" width="8.453125" style="2" customWidth="1"/>
    <col min="6647" max="6647" width="1.81640625" style="2" customWidth="1"/>
    <col min="6648" max="6648" width="12" style="2" customWidth="1"/>
    <col min="6649" max="6872" width="10.81640625" style="2"/>
    <col min="6873" max="6873" width="40.453125" style="2" customWidth="1"/>
    <col min="6874" max="6874" width="12.453125" style="2" customWidth="1"/>
    <col min="6875" max="6875" width="11.81640625" style="2" customWidth="1"/>
    <col min="6876" max="6876" width="10.81640625" style="2" customWidth="1"/>
    <col min="6877" max="6877" width="1.81640625" style="2" customWidth="1"/>
    <col min="6878" max="6878" width="14.81640625" style="2" customWidth="1"/>
    <col min="6879" max="6879" width="3.08984375" style="2" customWidth="1"/>
    <col min="6880" max="6898" width="10.81640625" style="2"/>
    <col min="6899" max="6899" width="47.08984375" style="2" customWidth="1"/>
    <col min="6900" max="6900" width="12.81640625" style="2" customWidth="1"/>
    <col min="6901" max="6901" width="9.08984375" style="2" customWidth="1"/>
    <col min="6902" max="6902" width="8.453125" style="2" customWidth="1"/>
    <col min="6903" max="6903" width="1.81640625" style="2" customWidth="1"/>
    <col min="6904" max="6904" width="12" style="2" customWidth="1"/>
    <col min="6905" max="7128" width="10.81640625" style="2"/>
    <col min="7129" max="7129" width="40.453125" style="2" customWidth="1"/>
    <col min="7130" max="7130" width="12.453125" style="2" customWidth="1"/>
    <col min="7131" max="7131" width="11.81640625" style="2" customWidth="1"/>
    <col min="7132" max="7132" width="10.81640625" style="2" customWidth="1"/>
    <col min="7133" max="7133" width="1.81640625" style="2" customWidth="1"/>
    <col min="7134" max="7134" width="14.81640625" style="2" customWidth="1"/>
    <col min="7135" max="7135" width="3.08984375" style="2" customWidth="1"/>
    <col min="7136" max="7154" width="10.81640625" style="2"/>
    <col min="7155" max="7155" width="47.08984375" style="2" customWidth="1"/>
    <col min="7156" max="7156" width="12.81640625" style="2" customWidth="1"/>
    <col min="7157" max="7157" width="9.08984375" style="2" customWidth="1"/>
    <col min="7158" max="7158" width="8.453125" style="2" customWidth="1"/>
    <col min="7159" max="7159" width="1.81640625" style="2" customWidth="1"/>
    <col min="7160" max="7160" width="12" style="2" customWidth="1"/>
    <col min="7161" max="7384" width="10.81640625" style="2"/>
    <col min="7385" max="7385" width="40.453125" style="2" customWidth="1"/>
    <col min="7386" max="7386" width="12.453125" style="2" customWidth="1"/>
    <col min="7387" max="7387" width="11.81640625" style="2" customWidth="1"/>
    <col min="7388" max="7388" width="10.81640625" style="2" customWidth="1"/>
    <col min="7389" max="7389" width="1.81640625" style="2" customWidth="1"/>
    <col min="7390" max="7390" width="14.81640625" style="2" customWidth="1"/>
    <col min="7391" max="7391" width="3.08984375" style="2" customWidth="1"/>
    <col min="7392" max="7410" width="10.81640625" style="2"/>
    <col min="7411" max="7411" width="47.08984375" style="2" customWidth="1"/>
    <col min="7412" max="7412" width="12.81640625" style="2" customWidth="1"/>
    <col min="7413" max="7413" width="9.08984375" style="2" customWidth="1"/>
    <col min="7414" max="7414" width="8.453125" style="2" customWidth="1"/>
    <col min="7415" max="7415" width="1.81640625" style="2" customWidth="1"/>
    <col min="7416" max="7416" width="12" style="2" customWidth="1"/>
    <col min="7417" max="7640" width="10.81640625" style="2"/>
    <col min="7641" max="7641" width="40.453125" style="2" customWidth="1"/>
    <col min="7642" max="7642" width="12.453125" style="2" customWidth="1"/>
    <col min="7643" max="7643" width="11.81640625" style="2" customWidth="1"/>
    <col min="7644" max="7644" width="10.81640625" style="2" customWidth="1"/>
    <col min="7645" max="7645" width="1.81640625" style="2" customWidth="1"/>
    <col min="7646" max="7646" width="14.81640625" style="2" customWidth="1"/>
    <col min="7647" max="7647" width="3.08984375" style="2" customWidth="1"/>
    <col min="7648" max="7666" width="10.81640625" style="2"/>
    <col min="7667" max="7667" width="47.08984375" style="2" customWidth="1"/>
    <col min="7668" max="7668" width="12.81640625" style="2" customWidth="1"/>
    <col min="7669" max="7669" width="9.08984375" style="2" customWidth="1"/>
    <col min="7670" max="7670" width="8.453125" style="2" customWidth="1"/>
    <col min="7671" max="7671" width="1.81640625" style="2" customWidth="1"/>
    <col min="7672" max="7672" width="12" style="2" customWidth="1"/>
    <col min="7673" max="7896" width="10.81640625" style="2"/>
    <col min="7897" max="7897" width="40.453125" style="2" customWidth="1"/>
    <col min="7898" max="7898" width="12.453125" style="2" customWidth="1"/>
    <col min="7899" max="7899" width="11.81640625" style="2" customWidth="1"/>
    <col min="7900" max="7900" width="10.81640625" style="2" customWidth="1"/>
    <col min="7901" max="7901" width="1.81640625" style="2" customWidth="1"/>
    <col min="7902" max="7902" width="14.81640625" style="2" customWidth="1"/>
    <col min="7903" max="7903" width="3.08984375" style="2" customWidth="1"/>
    <col min="7904" max="7922" width="10.81640625" style="2"/>
    <col min="7923" max="7923" width="47.08984375" style="2" customWidth="1"/>
    <col min="7924" max="7924" width="12.81640625" style="2" customWidth="1"/>
    <col min="7925" max="7925" width="9.08984375" style="2" customWidth="1"/>
    <col min="7926" max="7926" width="8.453125" style="2" customWidth="1"/>
    <col min="7927" max="7927" width="1.81640625" style="2" customWidth="1"/>
    <col min="7928" max="7928" width="12" style="2" customWidth="1"/>
    <col min="7929" max="8152" width="10.81640625" style="2"/>
    <col min="8153" max="8153" width="40.453125" style="2" customWidth="1"/>
    <col min="8154" max="8154" width="12.453125" style="2" customWidth="1"/>
    <col min="8155" max="8155" width="11.81640625" style="2" customWidth="1"/>
    <col min="8156" max="8156" width="10.81640625" style="2" customWidth="1"/>
    <col min="8157" max="8157" width="1.81640625" style="2" customWidth="1"/>
    <col min="8158" max="8158" width="14.81640625" style="2" customWidth="1"/>
    <col min="8159" max="8159" width="3.08984375" style="2" customWidth="1"/>
    <col min="8160" max="8178" width="10.81640625" style="2"/>
    <col min="8179" max="8179" width="47.08984375" style="2" customWidth="1"/>
    <col min="8180" max="8180" width="12.81640625" style="2" customWidth="1"/>
    <col min="8181" max="8181" width="9.08984375" style="2" customWidth="1"/>
    <col min="8182" max="8182" width="8.453125" style="2" customWidth="1"/>
    <col min="8183" max="8183" width="1.81640625" style="2" customWidth="1"/>
    <col min="8184" max="8184" width="12" style="2" customWidth="1"/>
    <col min="8185" max="8408" width="10.81640625" style="2"/>
    <col min="8409" max="8409" width="40.453125" style="2" customWidth="1"/>
    <col min="8410" max="8410" width="12.453125" style="2" customWidth="1"/>
    <col min="8411" max="8411" width="11.81640625" style="2" customWidth="1"/>
    <col min="8412" max="8412" width="10.81640625" style="2" customWidth="1"/>
    <col min="8413" max="8413" width="1.81640625" style="2" customWidth="1"/>
    <col min="8414" max="8414" width="14.81640625" style="2" customWidth="1"/>
    <col min="8415" max="8415" width="3.08984375" style="2" customWidth="1"/>
    <col min="8416" max="8434" width="10.81640625" style="2"/>
    <col min="8435" max="8435" width="47.08984375" style="2" customWidth="1"/>
    <col min="8436" max="8436" width="12.81640625" style="2" customWidth="1"/>
    <col min="8437" max="8437" width="9.08984375" style="2" customWidth="1"/>
    <col min="8438" max="8438" width="8.453125" style="2" customWidth="1"/>
    <col min="8439" max="8439" width="1.81640625" style="2" customWidth="1"/>
    <col min="8440" max="8440" width="12" style="2" customWidth="1"/>
    <col min="8441" max="8664" width="10.81640625" style="2"/>
    <col min="8665" max="8665" width="40.453125" style="2" customWidth="1"/>
    <col min="8666" max="8666" width="12.453125" style="2" customWidth="1"/>
    <col min="8667" max="8667" width="11.81640625" style="2" customWidth="1"/>
    <col min="8668" max="8668" width="10.81640625" style="2" customWidth="1"/>
    <col min="8669" max="8669" width="1.81640625" style="2" customWidth="1"/>
    <col min="8670" max="8670" width="14.81640625" style="2" customWidth="1"/>
    <col min="8671" max="8671" width="3.08984375" style="2" customWidth="1"/>
    <col min="8672" max="8690" width="10.81640625" style="2"/>
    <col min="8691" max="8691" width="47.08984375" style="2" customWidth="1"/>
    <col min="8692" max="8692" width="12.81640625" style="2" customWidth="1"/>
    <col min="8693" max="8693" width="9.08984375" style="2" customWidth="1"/>
    <col min="8694" max="8694" width="8.453125" style="2" customWidth="1"/>
    <col min="8695" max="8695" width="1.81640625" style="2" customWidth="1"/>
    <col min="8696" max="8696" width="12" style="2" customWidth="1"/>
    <col min="8697" max="8920" width="10.81640625" style="2"/>
    <col min="8921" max="8921" width="40.453125" style="2" customWidth="1"/>
    <col min="8922" max="8922" width="12.453125" style="2" customWidth="1"/>
    <col min="8923" max="8923" width="11.81640625" style="2" customWidth="1"/>
    <col min="8924" max="8924" width="10.81640625" style="2" customWidth="1"/>
    <col min="8925" max="8925" width="1.81640625" style="2" customWidth="1"/>
    <col min="8926" max="8926" width="14.81640625" style="2" customWidth="1"/>
    <col min="8927" max="8927" width="3.08984375" style="2" customWidth="1"/>
    <col min="8928" max="8946" width="10.81640625" style="2"/>
    <col min="8947" max="8947" width="47.08984375" style="2" customWidth="1"/>
    <col min="8948" max="8948" width="12.81640625" style="2" customWidth="1"/>
    <col min="8949" max="8949" width="9.08984375" style="2" customWidth="1"/>
    <col min="8950" max="8950" width="8.453125" style="2" customWidth="1"/>
    <col min="8951" max="8951" width="1.81640625" style="2" customWidth="1"/>
    <col min="8952" max="8952" width="12" style="2" customWidth="1"/>
    <col min="8953" max="9176" width="10.81640625" style="2"/>
    <col min="9177" max="9177" width="40.453125" style="2" customWidth="1"/>
    <col min="9178" max="9178" width="12.453125" style="2" customWidth="1"/>
    <col min="9179" max="9179" width="11.81640625" style="2" customWidth="1"/>
    <col min="9180" max="9180" width="10.81640625" style="2" customWidth="1"/>
    <col min="9181" max="9181" width="1.81640625" style="2" customWidth="1"/>
    <col min="9182" max="9182" width="14.81640625" style="2" customWidth="1"/>
    <col min="9183" max="9183" width="3.08984375" style="2" customWidth="1"/>
    <col min="9184" max="9202" width="10.81640625" style="2"/>
    <col min="9203" max="9203" width="47.08984375" style="2" customWidth="1"/>
    <col min="9204" max="9204" width="12.81640625" style="2" customWidth="1"/>
    <col min="9205" max="9205" width="9.08984375" style="2" customWidth="1"/>
    <col min="9206" max="9206" width="8.453125" style="2" customWidth="1"/>
    <col min="9207" max="9207" width="1.81640625" style="2" customWidth="1"/>
    <col min="9208" max="9208" width="12" style="2" customWidth="1"/>
    <col min="9209" max="9432" width="10.81640625" style="2"/>
    <col min="9433" max="9433" width="40.453125" style="2" customWidth="1"/>
    <col min="9434" max="9434" width="12.453125" style="2" customWidth="1"/>
    <col min="9435" max="9435" width="11.81640625" style="2" customWidth="1"/>
    <col min="9436" max="9436" width="10.81640625" style="2" customWidth="1"/>
    <col min="9437" max="9437" width="1.81640625" style="2" customWidth="1"/>
    <col min="9438" max="9438" width="14.81640625" style="2" customWidth="1"/>
    <col min="9439" max="9439" width="3.08984375" style="2" customWidth="1"/>
    <col min="9440" max="9458" width="10.81640625" style="2"/>
    <col min="9459" max="9459" width="47.08984375" style="2" customWidth="1"/>
    <col min="9460" max="9460" width="12.81640625" style="2" customWidth="1"/>
    <col min="9461" max="9461" width="9.08984375" style="2" customWidth="1"/>
    <col min="9462" max="9462" width="8.453125" style="2" customWidth="1"/>
    <col min="9463" max="9463" width="1.81640625" style="2" customWidth="1"/>
    <col min="9464" max="9464" width="12" style="2" customWidth="1"/>
    <col min="9465" max="9688" width="10.81640625" style="2"/>
    <col min="9689" max="9689" width="40.453125" style="2" customWidth="1"/>
    <col min="9690" max="9690" width="12.453125" style="2" customWidth="1"/>
    <col min="9691" max="9691" width="11.81640625" style="2" customWidth="1"/>
    <col min="9692" max="9692" width="10.81640625" style="2" customWidth="1"/>
    <col min="9693" max="9693" width="1.81640625" style="2" customWidth="1"/>
    <col min="9694" max="9694" width="14.81640625" style="2" customWidth="1"/>
    <col min="9695" max="9695" width="3.08984375" style="2" customWidth="1"/>
    <col min="9696" max="9714" width="10.81640625" style="2"/>
    <col min="9715" max="9715" width="47.08984375" style="2" customWidth="1"/>
    <col min="9716" max="9716" width="12.81640625" style="2" customWidth="1"/>
    <col min="9717" max="9717" width="9.08984375" style="2" customWidth="1"/>
    <col min="9718" max="9718" width="8.453125" style="2" customWidth="1"/>
    <col min="9719" max="9719" width="1.81640625" style="2" customWidth="1"/>
    <col min="9720" max="9720" width="12" style="2" customWidth="1"/>
    <col min="9721" max="9944" width="10.81640625" style="2"/>
    <col min="9945" max="9945" width="40.453125" style="2" customWidth="1"/>
    <col min="9946" max="9946" width="12.453125" style="2" customWidth="1"/>
    <col min="9947" max="9947" width="11.81640625" style="2" customWidth="1"/>
    <col min="9948" max="9948" width="10.81640625" style="2" customWidth="1"/>
    <col min="9949" max="9949" width="1.81640625" style="2" customWidth="1"/>
    <col min="9950" max="9950" width="14.81640625" style="2" customWidth="1"/>
    <col min="9951" max="9951" width="3.08984375" style="2" customWidth="1"/>
    <col min="9952" max="9970" width="10.81640625" style="2"/>
    <col min="9971" max="9971" width="47.08984375" style="2" customWidth="1"/>
    <col min="9972" max="9972" width="12.81640625" style="2" customWidth="1"/>
    <col min="9973" max="9973" width="9.08984375" style="2" customWidth="1"/>
    <col min="9974" max="9974" width="8.453125" style="2" customWidth="1"/>
    <col min="9975" max="9975" width="1.81640625" style="2" customWidth="1"/>
    <col min="9976" max="9976" width="12" style="2" customWidth="1"/>
    <col min="9977" max="10200" width="10.81640625" style="2"/>
    <col min="10201" max="10201" width="40.453125" style="2" customWidth="1"/>
    <col min="10202" max="10202" width="12.453125" style="2" customWidth="1"/>
    <col min="10203" max="10203" width="11.81640625" style="2" customWidth="1"/>
    <col min="10204" max="10204" width="10.81640625" style="2" customWidth="1"/>
    <col min="10205" max="10205" width="1.81640625" style="2" customWidth="1"/>
    <col min="10206" max="10206" width="14.81640625" style="2" customWidth="1"/>
    <col min="10207" max="10207" width="3.08984375" style="2" customWidth="1"/>
    <col min="10208" max="10226" width="10.81640625" style="2"/>
    <col min="10227" max="10227" width="47.08984375" style="2" customWidth="1"/>
    <col min="10228" max="10228" width="12.81640625" style="2" customWidth="1"/>
    <col min="10229" max="10229" width="9.08984375" style="2" customWidth="1"/>
    <col min="10230" max="10230" width="8.453125" style="2" customWidth="1"/>
    <col min="10231" max="10231" width="1.81640625" style="2" customWidth="1"/>
    <col min="10232" max="10232" width="12" style="2" customWidth="1"/>
    <col min="10233" max="10456" width="10.81640625" style="2"/>
    <col min="10457" max="10457" width="40.453125" style="2" customWidth="1"/>
    <col min="10458" max="10458" width="12.453125" style="2" customWidth="1"/>
    <col min="10459" max="10459" width="11.81640625" style="2" customWidth="1"/>
    <col min="10460" max="10460" width="10.81640625" style="2" customWidth="1"/>
    <col min="10461" max="10461" width="1.81640625" style="2" customWidth="1"/>
    <col min="10462" max="10462" width="14.81640625" style="2" customWidth="1"/>
    <col min="10463" max="10463" width="3.08984375" style="2" customWidth="1"/>
    <col min="10464" max="10482" width="10.81640625" style="2"/>
    <col min="10483" max="10483" width="47.08984375" style="2" customWidth="1"/>
    <col min="10484" max="10484" width="12.81640625" style="2" customWidth="1"/>
    <col min="10485" max="10485" width="9.08984375" style="2" customWidth="1"/>
    <col min="10486" max="10486" width="8.453125" style="2" customWidth="1"/>
    <col min="10487" max="10487" width="1.81640625" style="2" customWidth="1"/>
    <col min="10488" max="10488" width="12" style="2" customWidth="1"/>
    <col min="10489" max="10712" width="10.81640625" style="2"/>
    <col min="10713" max="10713" width="40.453125" style="2" customWidth="1"/>
    <col min="10714" max="10714" width="12.453125" style="2" customWidth="1"/>
    <col min="10715" max="10715" width="11.81640625" style="2" customWidth="1"/>
    <col min="10716" max="10716" width="10.81640625" style="2" customWidth="1"/>
    <col min="10717" max="10717" width="1.81640625" style="2" customWidth="1"/>
    <col min="10718" max="10718" width="14.81640625" style="2" customWidth="1"/>
    <col min="10719" max="10719" width="3.08984375" style="2" customWidth="1"/>
    <col min="10720" max="10738" width="10.81640625" style="2"/>
    <col min="10739" max="10739" width="47.08984375" style="2" customWidth="1"/>
    <col min="10740" max="10740" width="12.81640625" style="2" customWidth="1"/>
    <col min="10741" max="10741" width="9.08984375" style="2" customWidth="1"/>
    <col min="10742" max="10742" width="8.453125" style="2" customWidth="1"/>
    <col min="10743" max="10743" width="1.81640625" style="2" customWidth="1"/>
    <col min="10744" max="10744" width="12" style="2" customWidth="1"/>
    <col min="10745" max="10968" width="10.81640625" style="2"/>
    <col min="10969" max="10969" width="40.453125" style="2" customWidth="1"/>
    <col min="10970" max="10970" width="12.453125" style="2" customWidth="1"/>
    <col min="10971" max="10971" width="11.81640625" style="2" customWidth="1"/>
    <col min="10972" max="10972" width="10.81640625" style="2" customWidth="1"/>
    <col min="10973" max="10973" width="1.81640625" style="2" customWidth="1"/>
    <col min="10974" max="10974" width="14.81640625" style="2" customWidth="1"/>
    <col min="10975" max="10975" width="3.08984375" style="2" customWidth="1"/>
    <col min="10976" max="10994" width="10.81640625" style="2"/>
    <col min="10995" max="10995" width="47.08984375" style="2" customWidth="1"/>
    <col min="10996" max="10996" width="12.81640625" style="2" customWidth="1"/>
    <col min="10997" max="10997" width="9.08984375" style="2" customWidth="1"/>
    <col min="10998" max="10998" width="8.453125" style="2" customWidth="1"/>
    <col min="10999" max="10999" width="1.81640625" style="2" customWidth="1"/>
    <col min="11000" max="11000" width="12" style="2" customWidth="1"/>
    <col min="11001" max="11224" width="10.81640625" style="2"/>
    <col min="11225" max="11225" width="40.453125" style="2" customWidth="1"/>
    <col min="11226" max="11226" width="12.453125" style="2" customWidth="1"/>
    <col min="11227" max="11227" width="11.81640625" style="2" customWidth="1"/>
    <col min="11228" max="11228" width="10.81640625" style="2" customWidth="1"/>
    <col min="11229" max="11229" width="1.81640625" style="2" customWidth="1"/>
    <col min="11230" max="11230" width="14.81640625" style="2" customWidth="1"/>
    <col min="11231" max="11231" width="3.08984375" style="2" customWidth="1"/>
    <col min="11232" max="11250" width="10.81640625" style="2"/>
    <col min="11251" max="11251" width="47.08984375" style="2" customWidth="1"/>
    <col min="11252" max="11252" width="12.81640625" style="2" customWidth="1"/>
    <col min="11253" max="11253" width="9.08984375" style="2" customWidth="1"/>
    <col min="11254" max="11254" width="8.453125" style="2" customWidth="1"/>
    <col min="11255" max="11255" width="1.81640625" style="2" customWidth="1"/>
    <col min="11256" max="11256" width="12" style="2" customWidth="1"/>
    <col min="11257" max="11480" width="10.81640625" style="2"/>
    <col min="11481" max="11481" width="40.453125" style="2" customWidth="1"/>
    <col min="11482" max="11482" width="12.453125" style="2" customWidth="1"/>
    <col min="11483" max="11483" width="11.81640625" style="2" customWidth="1"/>
    <col min="11484" max="11484" width="10.81640625" style="2" customWidth="1"/>
    <col min="11485" max="11485" width="1.81640625" style="2" customWidth="1"/>
    <col min="11486" max="11486" width="14.81640625" style="2" customWidth="1"/>
    <col min="11487" max="11487" width="3.08984375" style="2" customWidth="1"/>
    <col min="11488" max="11506" width="10.81640625" style="2"/>
    <col min="11507" max="11507" width="47.08984375" style="2" customWidth="1"/>
    <col min="11508" max="11508" width="12.81640625" style="2" customWidth="1"/>
    <col min="11509" max="11509" width="9.08984375" style="2" customWidth="1"/>
    <col min="11510" max="11510" width="8.453125" style="2" customWidth="1"/>
    <col min="11511" max="11511" width="1.81640625" style="2" customWidth="1"/>
    <col min="11512" max="11512" width="12" style="2" customWidth="1"/>
    <col min="11513" max="11736" width="10.81640625" style="2"/>
    <col min="11737" max="11737" width="40.453125" style="2" customWidth="1"/>
    <col min="11738" max="11738" width="12.453125" style="2" customWidth="1"/>
    <col min="11739" max="11739" width="11.81640625" style="2" customWidth="1"/>
    <col min="11740" max="11740" width="10.81640625" style="2" customWidth="1"/>
    <col min="11741" max="11741" width="1.81640625" style="2" customWidth="1"/>
    <col min="11742" max="11742" width="14.81640625" style="2" customWidth="1"/>
    <col min="11743" max="11743" width="3.08984375" style="2" customWidth="1"/>
    <col min="11744" max="11762" width="10.81640625" style="2"/>
    <col min="11763" max="11763" width="47.08984375" style="2" customWidth="1"/>
    <col min="11764" max="11764" width="12.81640625" style="2" customWidth="1"/>
    <col min="11765" max="11765" width="9.08984375" style="2" customWidth="1"/>
    <col min="11766" max="11766" width="8.453125" style="2" customWidth="1"/>
    <col min="11767" max="11767" width="1.81640625" style="2" customWidth="1"/>
    <col min="11768" max="11768" width="12" style="2" customWidth="1"/>
    <col min="11769" max="11992" width="10.81640625" style="2"/>
    <col min="11993" max="11993" width="40.453125" style="2" customWidth="1"/>
    <col min="11994" max="11994" width="12.453125" style="2" customWidth="1"/>
    <col min="11995" max="11995" width="11.81640625" style="2" customWidth="1"/>
    <col min="11996" max="11996" width="10.81640625" style="2" customWidth="1"/>
    <col min="11997" max="11997" width="1.81640625" style="2" customWidth="1"/>
    <col min="11998" max="11998" width="14.81640625" style="2" customWidth="1"/>
    <col min="11999" max="11999" width="3.08984375" style="2" customWidth="1"/>
    <col min="12000" max="12018" width="10.81640625" style="2"/>
    <col min="12019" max="12019" width="47.08984375" style="2" customWidth="1"/>
    <col min="12020" max="12020" width="12.81640625" style="2" customWidth="1"/>
    <col min="12021" max="12021" width="9.08984375" style="2" customWidth="1"/>
    <col min="12022" max="12022" width="8.453125" style="2" customWidth="1"/>
    <col min="12023" max="12023" width="1.81640625" style="2" customWidth="1"/>
    <col min="12024" max="12024" width="12" style="2" customWidth="1"/>
    <col min="12025" max="12248" width="10.81640625" style="2"/>
    <col min="12249" max="12249" width="40.453125" style="2" customWidth="1"/>
    <col min="12250" max="12250" width="12.453125" style="2" customWidth="1"/>
    <col min="12251" max="12251" width="11.81640625" style="2" customWidth="1"/>
    <col min="12252" max="12252" width="10.81640625" style="2" customWidth="1"/>
    <col min="12253" max="12253" width="1.81640625" style="2" customWidth="1"/>
    <col min="12254" max="12254" width="14.81640625" style="2" customWidth="1"/>
    <col min="12255" max="12255" width="3.08984375" style="2" customWidth="1"/>
    <col min="12256" max="12274" width="10.81640625" style="2"/>
    <col min="12275" max="12275" width="47.08984375" style="2" customWidth="1"/>
    <col min="12276" max="12276" width="12.81640625" style="2" customWidth="1"/>
    <col min="12277" max="12277" width="9.08984375" style="2" customWidth="1"/>
    <col min="12278" max="12278" width="8.453125" style="2" customWidth="1"/>
    <col min="12279" max="12279" width="1.81640625" style="2" customWidth="1"/>
    <col min="12280" max="12280" width="12" style="2" customWidth="1"/>
    <col min="12281" max="12504" width="10.81640625" style="2"/>
    <col min="12505" max="12505" width="40.453125" style="2" customWidth="1"/>
    <col min="12506" max="12506" width="12.453125" style="2" customWidth="1"/>
    <col min="12507" max="12507" width="11.81640625" style="2" customWidth="1"/>
    <col min="12508" max="12508" width="10.81640625" style="2" customWidth="1"/>
    <col min="12509" max="12509" width="1.81640625" style="2" customWidth="1"/>
    <col min="12510" max="12510" width="14.81640625" style="2" customWidth="1"/>
    <col min="12511" max="12511" width="3.08984375" style="2" customWidth="1"/>
    <col min="12512" max="12530" width="10.81640625" style="2"/>
    <col min="12531" max="12531" width="47.08984375" style="2" customWidth="1"/>
    <col min="12532" max="12532" width="12.81640625" style="2" customWidth="1"/>
    <col min="12533" max="12533" width="9.08984375" style="2" customWidth="1"/>
    <col min="12534" max="12534" width="8.453125" style="2" customWidth="1"/>
    <col min="12535" max="12535" width="1.81640625" style="2" customWidth="1"/>
    <col min="12536" max="12536" width="12" style="2" customWidth="1"/>
    <col min="12537" max="12760" width="10.81640625" style="2"/>
    <col min="12761" max="12761" width="40.453125" style="2" customWidth="1"/>
    <col min="12762" max="12762" width="12.453125" style="2" customWidth="1"/>
    <col min="12763" max="12763" width="11.81640625" style="2" customWidth="1"/>
    <col min="12764" max="12764" width="10.81640625" style="2" customWidth="1"/>
    <col min="12765" max="12765" width="1.81640625" style="2" customWidth="1"/>
    <col min="12766" max="12766" width="14.81640625" style="2" customWidth="1"/>
    <col min="12767" max="12767" width="3.08984375" style="2" customWidth="1"/>
    <col min="12768" max="12786" width="10.81640625" style="2"/>
    <col min="12787" max="12787" width="47.08984375" style="2" customWidth="1"/>
    <col min="12788" max="12788" width="12.81640625" style="2" customWidth="1"/>
    <col min="12789" max="12789" width="9.08984375" style="2" customWidth="1"/>
    <col min="12790" max="12790" width="8.453125" style="2" customWidth="1"/>
    <col min="12791" max="12791" width="1.81640625" style="2" customWidth="1"/>
    <col min="12792" max="12792" width="12" style="2" customWidth="1"/>
    <col min="12793" max="13016" width="10.81640625" style="2"/>
    <col min="13017" max="13017" width="40.453125" style="2" customWidth="1"/>
    <col min="13018" max="13018" width="12.453125" style="2" customWidth="1"/>
    <col min="13019" max="13019" width="11.81640625" style="2" customWidth="1"/>
    <col min="13020" max="13020" width="10.81640625" style="2" customWidth="1"/>
    <col min="13021" max="13021" width="1.81640625" style="2" customWidth="1"/>
    <col min="13022" max="13022" width="14.81640625" style="2" customWidth="1"/>
    <col min="13023" max="13023" width="3.08984375" style="2" customWidth="1"/>
    <col min="13024" max="13042" width="10.81640625" style="2"/>
    <col min="13043" max="13043" width="47.08984375" style="2" customWidth="1"/>
    <col min="13044" max="13044" width="12.81640625" style="2" customWidth="1"/>
    <col min="13045" max="13045" width="9.08984375" style="2" customWidth="1"/>
    <col min="13046" max="13046" width="8.453125" style="2" customWidth="1"/>
    <col min="13047" max="13047" width="1.81640625" style="2" customWidth="1"/>
    <col min="13048" max="13048" width="12" style="2" customWidth="1"/>
    <col min="13049" max="13272" width="10.81640625" style="2"/>
    <col min="13273" max="13273" width="40.453125" style="2" customWidth="1"/>
    <col min="13274" max="13274" width="12.453125" style="2" customWidth="1"/>
    <col min="13275" max="13275" width="11.81640625" style="2" customWidth="1"/>
    <col min="13276" max="13276" width="10.81640625" style="2" customWidth="1"/>
    <col min="13277" max="13277" width="1.81640625" style="2" customWidth="1"/>
    <col min="13278" max="13278" width="14.81640625" style="2" customWidth="1"/>
    <col min="13279" max="13279" width="3.08984375" style="2" customWidth="1"/>
    <col min="13280" max="13298" width="10.81640625" style="2"/>
    <col min="13299" max="13299" width="47.08984375" style="2" customWidth="1"/>
    <col min="13300" max="13300" width="12.81640625" style="2" customWidth="1"/>
    <col min="13301" max="13301" width="9.08984375" style="2" customWidth="1"/>
    <col min="13302" max="13302" width="8.453125" style="2" customWidth="1"/>
    <col min="13303" max="13303" width="1.81640625" style="2" customWidth="1"/>
    <col min="13304" max="13304" width="12" style="2" customWidth="1"/>
    <col min="13305" max="13528" width="10.81640625" style="2"/>
    <col min="13529" max="13529" width="40.453125" style="2" customWidth="1"/>
    <col min="13530" max="13530" width="12.453125" style="2" customWidth="1"/>
    <col min="13531" max="13531" width="11.81640625" style="2" customWidth="1"/>
    <col min="13532" max="13532" width="10.81640625" style="2" customWidth="1"/>
    <col min="13533" max="13533" width="1.81640625" style="2" customWidth="1"/>
    <col min="13534" max="13534" width="14.81640625" style="2" customWidth="1"/>
    <col min="13535" max="13535" width="3.08984375" style="2" customWidth="1"/>
    <col min="13536" max="13554" width="10.81640625" style="2"/>
    <col min="13555" max="13555" width="47.08984375" style="2" customWidth="1"/>
    <col min="13556" max="13556" width="12.81640625" style="2" customWidth="1"/>
    <col min="13557" max="13557" width="9.08984375" style="2" customWidth="1"/>
    <col min="13558" max="13558" width="8.453125" style="2" customWidth="1"/>
    <col min="13559" max="13559" width="1.81640625" style="2" customWidth="1"/>
    <col min="13560" max="13560" width="12" style="2" customWidth="1"/>
    <col min="13561" max="13784" width="10.81640625" style="2"/>
    <col min="13785" max="13785" width="40.453125" style="2" customWidth="1"/>
    <col min="13786" max="13786" width="12.453125" style="2" customWidth="1"/>
    <col min="13787" max="13787" width="11.81640625" style="2" customWidth="1"/>
    <col min="13788" max="13788" width="10.81640625" style="2" customWidth="1"/>
    <col min="13789" max="13789" width="1.81640625" style="2" customWidth="1"/>
    <col min="13790" max="13790" width="14.81640625" style="2" customWidth="1"/>
    <col min="13791" max="13791" width="3.08984375" style="2" customWidth="1"/>
    <col min="13792" max="13810" width="10.81640625" style="2"/>
    <col min="13811" max="13811" width="47.08984375" style="2" customWidth="1"/>
    <col min="13812" max="13812" width="12.81640625" style="2" customWidth="1"/>
    <col min="13813" max="13813" width="9.08984375" style="2" customWidth="1"/>
    <col min="13814" max="13814" width="8.453125" style="2" customWidth="1"/>
    <col min="13815" max="13815" width="1.81640625" style="2" customWidth="1"/>
    <col min="13816" max="13816" width="12" style="2" customWidth="1"/>
    <col min="13817" max="14040" width="10.81640625" style="2"/>
    <col min="14041" max="14041" width="40.453125" style="2" customWidth="1"/>
    <col min="14042" max="14042" width="12.453125" style="2" customWidth="1"/>
    <col min="14043" max="14043" width="11.81640625" style="2" customWidth="1"/>
    <col min="14044" max="14044" width="10.81640625" style="2" customWidth="1"/>
    <col min="14045" max="14045" width="1.81640625" style="2" customWidth="1"/>
    <col min="14046" max="14046" width="14.81640625" style="2" customWidth="1"/>
    <col min="14047" max="14047" width="3.08984375" style="2" customWidth="1"/>
    <col min="14048" max="14066" width="10.81640625" style="2"/>
    <col min="14067" max="14067" width="47.08984375" style="2" customWidth="1"/>
    <col min="14068" max="14068" width="12.81640625" style="2" customWidth="1"/>
    <col min="14069" max="14069" width="9.08984375" style="2" customWidth="1"/>
    <col min="14070" max="14070" width="8.453125" style="2" customWidth="1"/>
    <col min="14071" max="14071" width="1.81640625" style="2" customWidth="1"/>
    <col min="14072" max="14072" width="12" style="2" customWidth="1"/>
    <col min="14073" max="14296" width="10.81640625" style="2"/>
    <col min="14297" max="14297" width="40.453125" style="2" customWidth="1"/>
    <col min="14298" max="14298" width="12.453125" style="2" customWidth="1"/>
    <col min="14299" max="14299" width="11.81640625" style="2" customWidth="1"/>
    <col min="14300" max="14300" width="10.81640625" style="2" customWidth="1"/>
    <col min="14301" max="14301" width="1.81640625" style="2" customWidth="1"/>
    <col min="14302" max="14302" width="14.81640625" style="2" customWidth="1"/>
    <col min="14303" max="14303" width="3.08984375" style="2" customWidth="1"/>
    <col min="14304" max="14322" width="10.81640625" style="2"/>
    <col min="14323" max="14323" width="47.08984375" style="2" customWidth="1"/>
    <col min="14324" max="14324" width="12.81640625" style="2" customWidth="1"/>
    <col min="14325" max="14325" width="9.08984375" style="2" customWidth="1"/>
    <col min="14326" max="14326" width="8.453125" style="2" customWidth="1"/>
    <col min="14327" max="14327" width="1.81640625" style="2" customWidth="1"/>
    <col min="14328" max="14328" width="12" style="2" customWidth="1"/>
    <col min="14329" max="14552" width="10.81640625" style="2"/>
    <col min="14553" max="14553" width="40.453125" style="2" customWidth="1"/>
    <col min="14554" max="14554" width="12.453125" style="2" customWidth="1"/>
    <col min="14555" max="14555" width="11.81640625" style="2" customWidth="1"/>
    <col min="14556" max="14556" width="10.81640625" style="2" customWidth="1"/>
    <col min="14557" max="14557" width="1.81640625" style="2" customWidth="1"/>
    <col min="14558" max="14558" width="14.81640625" style="2" customWidth="1"/>
    <col min="14559" max="14559" width="3.08984375" style="2" customWidth="1"/>
    <col min="14560" max="14578" width="10.81640625" style="2"/>
    <col min="14579" max="14579" width="47.08984375" style="2" customWidth="1"/>
    <col min="14580" max="14580" width="12.81640625" style="2" customWidth="1"/>
    <col min="14581" max="14581" width="9.08984375" style="2" customWidth="1"/>
    <col min="14582" max="14582" width="8.453125" style="2" customWidth="1"/>
    <col min="14583" max="14583" width="1.81640625" style="2" customWidth="1"/>
    <col min="14584" max="14584" width="12" style="2" customWidth="1"/>
    <col min="14585" max="14808" width="10.81640625" style="2"/>
    <col min="14809" max="14809" width="40.453125" style="2" customWidth="1"/>
    <col min="14810" max="14810" width="12.453125" style="2" customWidth="1"/>
    <col min="14811" max="14811" width="11.81640625" style="2" customWidth="1"/>
    <col min="14812" max="14812" width="10.81640625" style="2" customWidth="1"/>
    <col min="14813" max="14813" width="1.81640625" style="2" customWidth="1"/>
    <col min="14814" max="14814" width="14.81640625" style="2" customWidth="1"/>
    <col min="14815" max="14815" width="3.08984375" style="2" customWidth="1"/>
    <col min="14816" max="14834" width="10.81640625" style="2"/>
    <col min="14835" max="14835" width="47.08984375" style="2" customWidth="1"/>
    <col min="14836" max="14836" width="12.81640625" style="2" customWidth="1"/>
    <col min="14837" max="14837" width="9.08984375" style="2" customWidth="1"/>
    <col min="14838" max="14838" width="8.453125" style="2" customWidth="1"/>
    <col min="14839" max="14839" width="1.81640625" style="2" customWidth="1"/>
    <col min="14840" max="14840" width="12" style="2" customWidth="1"/>
    <col min="14841" max="15064" width="10.81640625" style="2"/>
    <col min="15065" max="15065" width="40.453125" style="2" customWidth="1"/>
    <col min="15066" max="15066" width="12.453125" style="2" customWidth="1"/>
    <col min="15067" max="15067" width="11.81640625" style="2" customWidth="1"/>
    <col min="15068" max="15068" width="10.81640625" style="2" customWidth="1"/>
    <col min="15069" max="15069" width="1.81640625" style="2" customWidth="1"/>
    <col min="15070" max="15070" width="14.81640625" style="2" customWidth="1"/>
    <col min="15071" max="15071" width="3.08984375" style="2" customWidth="1"/>
    <col min="15072" max="15090" width="10.81640625" style="2"/>
    <col min="15091" max="15091" width="47.08984375" style="2" customWidth="1"/>
    <col min="15092" max="15092" width="12.81640625" style="2" customWidth="1"/>
    <col min="15093" max="15093" width="9.08984375" style="2" customWidth="1"/>
    <col min="15094" max="15094" width="8.453125" style="2" customWidth="1"/>
    <col min="15095" max="15095" width="1.81640625" style="2" customWidth="1"/>
    <col min="15096" max="15096" width="12" style="2" customWidth="1"/>
    <col min="15097" max="15320" width="10.81640625" style="2"/>
    <col min="15321" max="15321" width="40.453125" style="2" customWidth="1"/>
    <col min="15322" max="15322" width="12.453125" style="2" customWidth="1"/>
    <col min="15323" max="15323" width="11.81640625" style="2" customWidth="1"/>
    <col min="15324" max="15324" width="10.81640625" style="2" customWidth="1"/>
    <col min="15325" max="15325" width="1.81640625" style="2" customWidth="1"/>
    <col min="15326" max="15326" width="14.81640625" style="2" customWidth="1"/>
    <col min="15327" max="15327" width="3.08984375" style="2" customWidth="1"/>
    <col min="15328" max="15346" width="10.81640625" style="2"/>
    <col min="15347" max="15347" width="47.08984375" style="2" customWidth="1"/>
    <col min="15348" max="15348" width="12.81640625" style="2" customWidth="1"/>
    <col min="15349" max="15349" width="9.08984375" style="2" customWidth="1"/>
    <col min="15350" max="15350" width="8.453125" style="2" customWidth="1"/>
    <col min="15351" max="15351" width="1.81640625" style="2" customWidth="1"/>
    <col min="15352" max="15352" width="12" style="2" customWidth="1"/>
    <col min="15353" max="15576" width="10.81640625" style="2"/>
    <col min="15577" max="15577" width="40.453125" style="2" customWidth="1"/>
    <col min="15578" max="15578" width="12.453125" style="2" customWidth="1"/>
    <col min="15579" max="15579" width="11.81640625" style="2" customWidth="1"/>
    <col min="15580" max="15580" width="10.81640625" style="2" customWidth="1"/>
    <col min="15581" max="15581" width="1.81640625" style="2" customWidth="1"/>
    <col min="15582" max="15582" width="14.81640625" style="2" customWidth="1"/>
    <col min="15583" max="15583" width="3.08984375" style="2" customWidth="1"/>
    <col min="15584" max="15602" width="10.81640625" style="2"/>
    <col min="15603" max="15603" width="47.08984375" style="2" customWidth="1"/>
    <col min="15604" max="15604" width="12.81640625" style="2" customWidth="1"/>
    <col min="15605" max="15605" width="9.08984375" style="2" customWidth="1"/>
    <col min="15606" max="15606" width="8.453125" style="2" customWidth="1"/>
    <col min="15607" max="15607" width="1.81640625" style="2" customWidth="1"/>
    <col min="15608" max="15608" width="12" style="2" customWidth="1"/>
    <col min="15609" max="15832" width="10.81640625" style="2"/>
    <col min="15833" max="15833" width="40.453125" style="2" customWidth="1"/>
    <col min="15834" max="15834" width="12.453125" style="2" customWidth="1"/>
    <col min="15835" max="15835" width="11.81640625" style="2" customWidth="1"/>
    <col min="15836" max="15836" width="10.81640625" style="2" customWidth="1"/>
    <col min="15837" max="15837" width="1.81640625" style="2" customWidth="1"/>
    <col min="15838" max="15838" width="14.81640625" style="2" customWidth="1"/>
    <col min="15839" max="15839" width="3.08984375" style="2" customWidth="1"/>
    <col min="15840" max="15858" width="10.81640625" style="2"/>
    <col min="15859" max="15859" width="47.08984375" style="2" customWidth="1"/>
    <col min="15860" max="15860" width="12.81640625" style="2" customWidth="1"/>
    <col min="15861" max="15861" width="9.08984375" style="2" customWidth="1"/>
    <col min="15862" max="15862" width="8.453125" style="2" customWidth="1"/>
    <col min="15863" max="15863" width="1.81640625" style="2" customWidth="1"/>
    <col min="15864" max="15864" width="12" style="2" customWidth="1"/>
    <col min="15865" max="16088" width="10.81640625" style="2"/>
    <col min="16089" max="16089" width="40.453125" style="2" customWidth="1"/>
    <col min="16090" max="16090" width="12.453125" style="2" customWidth="1"/>
    <col min="16091" max="16091" width="11.81640625" style="2" customWidth="1"/>
    <col min="16092" max="16092" width="10.81640625" style="2" customWidth="1"/>
    <col min="16093" max="16093" width="1.81640625" style="2" customWidth="1"/>
    <col min="16094" max="16094" width="14.81640625" style="2" customWidth="1"/>
    <col min="16095" max="16095" width="3.08984375" style="2" customWidth="1"/>
    <col min="16096" max="16114" width="10.81640625" style="2"/>
    <col min="16115" max="16115" width="47.08984375" style="2" customWidth="1"/>
    <col min="16116" max="16116" width="12.81640625" style="2" customWidth="1"/>
    <col min="16117" max="16117" width="9.08984375" style="2" customWidth="1"/>
    <col min="16118" max="16118" width="8.453125" style="2" customWidth="1"/>
    <col min="16119" max="16119" width="1.81640625" style="2" customWidth="1"/>
    <col min="16120" max="16120" width="12" style="2" customWidth="1"/>
    <col min="16121" max="16344" width="10.81640625" style="2"/>
    <col min="16345" max="16345" width="40.453125" style="2" customWidth="1"/>
    <col min="16346" max="16346" width="12.453125" style="2" customWidth="1"/>
    <col min="16347" max="16347" width="11.81640625" style="2" customWidth="1"/>
    <col min="16348" max="16348" width="10.81640625" style="2" customWidth="1"/>
    <col min="16349" max="16349" width="1.81640625" style="2" customWidth="1"/>
    <col min="16350" max="16350" width="14.81640625" style="2" customWidth="1"/>
    <col min="16351" max="16351" width="3.08984375" style="2" customWidth="1"/>
    <col min="16352" max="16384" width="10.81640625" style="2"/>
  </cols>
  <sheetData>
    <row r="1" spans="1:8" ht="12.75" customHeight="1" x14ac:dyDescent="0.3">
      <c r="A1" s="17" t="s">
        <v>315</v>
      </c>
    </row>
    <row r="2" spans="1:8" x14ac:dyDescent="0.3">
      <c r="A2" s="245"/>
      <c r="B2" s="245"/>
    </row>
    <row r="3" spans="1:8" x14ac:dyDescent="0.3">
      <c r="A3" s="99"/>
      <c r="B3" s="99"/>
      <c r="C3" s="5"/>
      <c r="D3" s="5"/>
      <c r="E3" s="5"/>
      <c r="F3" s="58" t="s">
        <v>238</v>
      </c>
    </row>
    <row r="4" spans="1:8" ht="39" x14ac:dyDescent="0.3">
      <c r="A4" s="100"/>
      <c r="B4" s="246" t="s">
        <v>237</v>
      </c>
      <c r="C4" s="246"/>
      <c r="D4" s="246"/>
      <c r="E4" s="101"/>
      <c r="F4" s="81" t="s">
        <v>236</v>
      </c>
    </row>
    <row r="5" spans="1:8" ht="25.5" customHeight="1" x14ac:dyDescent="0.3">
      <c r="A5" s="26"/>
      <c r="B5" s="59">
        <v>2020</v>
      </c>
      <c r="C5" s="59">
        <v>2021</v>
      </c>
      <c r="D5" s="34" t="s">
        <v>235</v>
      </c>
      <c r="E5" s="59"/>
      <c r="F5" s="34" t="s">
        <v>235</v>
      </c>
    </row>
    <row r="6" spans="1:8" ht="12.75" customHeight="1" x14ac:dyDescent="0.3">
      <c r="A6" s="22"/>
      <c r="B6" s="63"/>
      <c r="C6" s="63"/>
      <c r="D6" s="35"/>
      <c r="E6" s="63"/>
      <c r="F6" s="35"/>
    </row>
    <row r="7" spans="1:8" x14ac:dyDescent="0.3">
      <c r="B7" s="244" t="s">
        <v>234</v>
      </c>
      <c r="C7" s="244"/>
      <c r="D7" s="244"/>
      <c r="E7" s="244"/>
      <c r="F7" s="244"/>
    </row>
    <row r="8" spans="1:8" x14ac:dyDescent="0.3">
      <c r="A8" s="102"/>
      <c r="B8" s="103"/>
      <c r="C8" s="103"/>
      <c r="D8" s="103"/>
      <c r="E8" s="104"/>
      <c r="F8" s="104"/>
    </row>
    <row r="9" spans="1:8" x14ac:dyDescent="0.3">
      <c r="A9" s="10" t="s">
        <v>233</v>
      </c>
      <c r="B9" s="110">
        <v>53112.684993810777</v>
      </c>
      <c r="C9" s="110">
        <v>56120.360262943374</v>
      </c>
      <c r="D9" s="111">
        <v>5.6628190977034603</v>
      </c>
      <c r="E9" s="111"/>
      <c r="F9" s="112">
        <v>-1.1528780817121498</v>
      </c>
      <c r="G9" s="153"/>
      <c r="H9" s="153"/>
    </row>
    <row r="10" spans="1:8" ht="14.5" x14ac:dyDescent="0.3">
      <c r="A10" s="2" t="s">
        <v>316</v>
      </c>
      <c r="B10" s="104">
        <v>4587.6397414041203</v>
      </c>
      <c r="C10" s="104">
        <v>5323.8816370040286</v>
      </c>
      <c r="D10" s="7">
        <v>16.048380803645443</v>
      </c>
      <c r="E10" s="104"/>
      <c r="F10" s="106">
        <v>9.6426210190126636</v>
      </c>
      <c r="G10" s="154"/>
      <c r="H10" s="154"/>
    </row>
    <row r="11" spans="1:8" ht="14.5" x14ac:dyDescent="0.3">
      <c r="A11" s="2" t="s">
        <v>317</v>
      </c>
      <c r="B11" s="104">
        <v>1021.3000000000002</v>
      </c>
      <c r="C11" s="104">
        <v>1089.665</v>
      </c>
      <c r="D11" s="7">
        <v>6.6939195143444401</v>
      </c>
      <c r="E11" s="104"/>
      <c r="F11" s="106">
        <v>-8.4176548228094816</v>
      </c>
      <c r="G11" s="154"/>
      <c r="H11" s="154"/>
    </row>
    <row r="12" spans="1:8" x14ac:dyDescent="0.3">
      <c r="A12" s="17" t="s">
        <v>197</v>
      </c>
      <c r="B12" s="110">
        <v>56679.024735214916</v>
      </c>
      <c r="C12" s="110">
        <v>60354.57689994738</v>
      </c>
      <c r="D12" s="111">
        <v>6.484854285872756</v>
      </c>
      <c r="E12" s="110"/>
      <c r="F12" s="112">
        <v>-0.14817876914477848</v>
      </c>
      <c r="G12" s="153"/>
      <c r="H12" s="153"/>
    </row>
    <row r="13" spans="1:8" x14ac:dyDescent="0.3">
      <c r="A13" s="8" t="s">
        <v>222</v>
      </c>
      <c r="B13" s="104">
        <v>26157.213796538152</v>
      </c>
      <c r="C13" s="104">
        <v>28529.671466260901</v>
      </c>
      <c r="D13" s="7">
        <v>9.0699938004740357</v>
      </c>
      <c r="E13" s="104"/>
      <c r="F13" s="106">
        <v>0.35104786776008345</v>
      </c>
      <c r="G13" s="154"/>
      <c r="H13" s="154"/>
    </row>
    <row r="14" spans="1:8" x14ac:dyDescent="0.3">
      <c r="A14" s="113" t="s">
        <v>192</v>
      </c>
      <c r="B14" s="110">
        <v>30521.810938676754</v>
      </c>
      <c r="C14" s="110">
        <v>31824.905433686494</v>
      </c>
      <c r="D14" s="111">
        <v>4.2693878735697144</v>
      </c>
      <c r="E14" s="110"/>
      <c r="F14" s="112">
        <v>-0.57601635390284545</v>
      </c>
      <c r="G14" s="153"/>
      <c r="H14" s="153"/>
    </row>
    <row r="15" spans="1:8" x14ac:dyDescent="0.3">
      <c r="A15" s="113"/>
      <c r="B15" s="103"/>
      <c r="C15" s="103"/>
      <c r="D15" s="103"/>
      <c r="E15" s="104"/>
      <c r="F15" s="104"/>
      <c r="G15" s="154"/>
      <c r="H15" s="154"/>
    </row>
    <row r="16" spans="1:8" x14ac:dyDescent="0.3">
      <c r="B16" s="244" t="s">
        <v>232</v>
      </c>
      <c r="C16" s="244"/>
      <c r="D16" s="244"/>
      <c r="E16" s="244"/>
      <c r="F16" s="244"/>
      <c r="G16" s="95"/>
      <c r="H16" s="95"/>
    </row>
    <row r="17" spans="1:8" x14ac:dyDescent="0.3">
      <c r="B17" s="104"/>
      <c r="C17" s="104"/>
      <c r="D17" s="104"/>
      <c r="E17" s="108"/>
      <c r="F17" s="106"/>
      <c r="G17" s="154"/>
      <c r="H17" s="154"/>
    </row>
    <row r="18" spans="1:8" x14ac:dyDescent="0.3">
      <c r="A18" s="10" t="s">
        <v>231</v>
      </c>
      <c r="B18" s="110">
        <v>2910.248155640073</v>
      </c>
      <c r="C18" s="110">
        <v>2992.4006276125647</v>
      </c>
      <c r="D18" s="111">
        <v>2.8228682771701035</v>
      </c>
      <c r="E18" s="114"/>
      <c r="F18" s="112">
        <v>-5.3129270117928016</v>
      </c>
      <c r="G18" s="153"/>
      <c r="H18" s="153"/>
    </row>
    <row r="19" spans="1:8" ht="14.5" x14ac:dyDescent="0.3">
      <c r="A19" s="2" t="s">
        <v>316</v>
      </c>
      <c r="B19" s="104">
        <v>0</v>
      </c>
      <c r="C19" s="104">
        <v>0</v>
      </c>
      <c r="D19" s="104">
        <v>0</v>
      </c>
      <c r="E19" s="104">
        <v>0</v>
      </c>
      <c r="F19" s="104">
        <v>0</v>
      </c>
      <c r="G19" s="154"/>
      <c r="H19" s="154"/>
    </row>
    <row r="20" spans="1:8" ht="14.5" x14ac:dyDescent="0.3">
      <c r="A20" s="2" t="s">
        <v>317</v>
      </c>
      <c r="B20" s="104">
        <v>353.99999999999994</v>
      </c>
      <c r="C20" s="104">
        <v>340.00000000000006</v>
      </c>
      <c r="D20" s="104">
        <v>-3.9548022598869741</v>
      </c>
      <c r="E20" s="104"/>
      <c r="F20" s="104">
        <v>-5.7256266350926195</v>
      </c>
      <c r="G20" s="154"/>
      <c r="H20" s="154"/>
    </row>
    <row r="21" spans="1:8" x14ac:dyDescent="0.3">
      <c r="A21" s="17" t="s">
        <v>230</v>
      </c>
      <c r="B21" s="110">
        <v>2556.248155640073</v>
      </c>
      <c r="C21" s="110">
        <v>2652.4006276125647</v>
      </c>
      <c r="D21" s="111">
        <v>3.7614686101715931</v>
      </c>
      <c r="E21" s="17"/>
      <c r="F21" s="112">
        <v>-5.2557746315257132</v>
      </c>
      <c r="G21" s="153"/>
      <c r="H21" s="153"/>
    </row>
    <row r="22" spans="1:8" x14ac:dyDescent="0.3">
      <c r="A22" s="8" t="s">
        <v>222</v>
      </c>
      <c r="B22" s="104">
        <v>444.25592394935325</v>
      </c>
      <c r="C22" s="104">
        <v>390.19708460710024</v>
      </c>
      <c r="D22" s="7">
        <v>-12.168400335932471</v>
      </c>
      <c r="E22" s="108"/>
      <c r="F22" s="106">
        <v>-15.226120001004814</v>
      </c>
      <c r="G22" s="154"/>
      <c r="H22" s="154"/>
    </row>
    <row r="23" spans="1:8" x14ac:dyDescent="0.3">
      <c r="A23" s="113" t="s">
        <v>229</v>
      </c>
      <c r="B23" s="110">
        <v>2111.9922316907196</v>
      </c>
      <c r="C23" s="110">
        <v>2262.2035430054648</v>
      </c>
      <c r="D23" s="111">
        <v>7.1123041581689961</v>
      </c>
      <c r="E23" s="114"/>
      <c r="F23" s="112">
        <v>-3.1585202345877974</v>
      </c>
      <c r="G23" s="153"/>
      <c r="H23" s="153"/>
    </row>
    <row r="24" spans="1:8" x14ac:dyDescent="0.3">
      <c r="B24" s="104"/>
      <c r="C24" s="104"/>
      <c r="D24" s="104"/>
      <c r="E24" s="108"/>
      <c r="F24" s="106"/>
      <c r="G24" s="154"/>
      <c r="H24" s="154"/>
    </row>
    <row r="25" spans="1:8" x14ac:dyDescent="0.3">
      <c r="B25" s="244" t="s">
        <v>228</v>
      </c>
      <c r="C25" s="244"/>
      <c r="D25" s="244"/>
      <c r="E25" s="244"/>
      <c r="F25" s="244"/>
      <c r="G25" s="95"/>
      <c r="H25" s="95"/>
    </row>
    <row r="26" spans="1:8" x14ac:dyDescent="0.3">
      <c r="B26" s="104"/>
      <c r="C26" s="104"/>
      <c r="D26" s="104"/>
      <c r="E26" s="108"/>
      <c r="F26" s="106"/>
      <c r="G26" s="154"/>
      <c r="H26" s="154"/>
    </row>
    <row r="27" spans="1:8" x14ac:dyDescent="0.3">
      <c r="A27" s="10" t="s">
        <v>227</v>
      </c>
      <c r="B27" s="110">
        <v>1301.5782394404598</v>
      </c>
      <c r="C27" s="110">
        <v>1334.2691404024999</v>
      </c>
      <c r="D27" s="111">
        <v>2.5116354877055826</v>
      </c>
      <c r="E27" s="114"/>
      <c r="F27" s="112">
        <v>-1.7520960777035188</v>
      </c>
      <c r="G27" s="153"/>
      <c r="H27" s="153"/>
    </row>
    <row r="28" spans="1:8" ht="14.5" x14ac:dyDescent="0.3">
      <c r="A28" s="2" t="s">
        <v>316</v>
      </c>
      <c r="B28" s="104">
        <v>0</v>
      </c>
      <c r="C28" s="104">
        <v>0</v>
      </c>
      <c r="D28" s="104">
        <v>0</v>
      </c>
      <c r="F28" s="104">
        <v>0</v>
      </c>
      <c r="G28" s="154"/>
      <c r="H28" s="154"/>
    </row>
    <row r="29" spans="1:8" ht="14.5" x14ac:dyDescent="0.3">
      <c r="A29" s="2" t="s">
        <v>317</v>
      </c>
      <c r="B29" s="104">
        <v>44.073219254960001</v>
      </c>
      <c r="C29" s="104">
        <v>50.970593620799995</v>
      </c>
      <c r="D29" s="7">
        <v>15.649808392573373</v>
      </c>
      <c r="F29" s="106">
        <v>-1.2249957379468261</v>
      </c>
      <c r="G29" s="154"/>
      <c r="H29" s="154"/>
    </row>
    <row r="30" spans="1:8" x14ac:dyDescent="0.3">
      <c r="A30" s="17" t="s">
        <v>226</v>
      </c>
      <c r="B30" s="110">
        <v>1257.5050201854999</v>
      </c>
      <c r="C30" s="110">
        <v>1283.2985467817</v>
      </c>
      <c r="D30" s="111">
        <v>2.0511668885739454</v>
      </c>
      <c r="E30" s="17"/>
      <c r="F30" s="112">
        <v>-1.7705699672471498</v>
      </c>
      <c r="G30" s="153"/>
      <c r="H30" s="153"/>
    </row>
    <row r="31" spans="1:8" x14ac:dyDescent="0.3">
      <c r="A31" s="8" t="s">
        <v>222</v>
      </c>
      <c r="B31" s="104">
        <v>587.94244226920682</v>
      </c>
      <c r="C31" s="104">
        <v>614.58207137414513</v>
      </c>
      <c r="D31" s="7">
        <v>4.5309926941352812</v>
      </c>
      <c r="E31" s="108"/>
      <c r="F31" s="106">
        <v>-0.47686412054598754</v>
      </c>
      <c r="G31" s="154"/>
      <c r="H31" s="154"/>
    </row>
    <row r="32" spans="1:8" x14ac:dyDescent="0.3">
      <c r="A32" s="113" t="s">
        <v>225</v>
      </c>
      <c r="B32" s="110">
        <v>669.56257791629321</v>
      </c>
      <c r="C32" s="110">
        <v>668.71647540755498</v>
      </c>
      <c r="D32" s="111">
        <v>-0.12636645724307549</v>
      </c>
      <c r="E32" s="114"/>
      <c r="F32" s="112">
        <v>-2.9065721874646364</v>
      </c>
      <c r="G32" s="153"/>
      <c r="H32" s="153"/>
    </row>
    <row r="33" spans="1:8" x14ac:dyDescent="0.3">
      <c r="B33" s="104"/>
      <c r="C33" s="104"/>
      <c r="D33" s="104"/>
      <c r="E33" s="108"/>
      <c r="F33" s="106"/>
      <c r="G33" s="154"/>
      <c r="H33" s="154"/>
    </row>
    <row r="34" spans="1:8" x14ac:dyDescent="0.3">
      <c r="B34" s="244" t="s">
        <v>224</v>
      </c>
      <c r="C34" s="244"/>
      <c r="D34" s="244"/>
      <c r="E34" s="244"/>
      <c r="F34" s="244"/>
      <c r="G34" s="95"/>
      <c r="H34" s="95"/>
    </row>
    <row r="35" spans="1:8" x14ac:dyDescent="0.3">
      <c r="B35" s="104"/>
      <c r="C35" s="104"/>
      <c r="D35" s="104"/>
      <c r="E35" s="108"/>
      <c r="F35" s="106"/>
      <c r="G35" s="154"/>
      <c r="H35" s="154"/>
    </row>
    <row r="36" spans="1:8" ht="26.25" customHeight="1" x14ac:dyDescent="0.3">
      <c r="A36" s="39" t="s">
        <v>223</v>
      </c>
      <c r="B36" s="110">
        <v>60492.777911040488</v>
      </c>
      <c r="C36" s="110">
        <v>64290.276074341673</v>
      </c>
      <c r="D36" s="111">
        <v>6.2776058472396699</v>
      </c>
      <c r="E36" s="114"/>
      <c r="F36" s="112">
        <v>-0.39773661886834</v>
      </c>
      <c r="G36" s="153"/>
      <c r="H36" s="153"/>
    </row>
    <row r="37" spans="1:8" x14ac:dyDescent="0.3">
      <c r="A37" s="8" t="s">
        <v>222</v>
      </c>
      <c r="B37" s="104">
        <v>27189.412162756707</v>
      </c>
      <c r="C37" s="104">
        <v>29534.450622242148</v>
      </c>
      <c r="D37" s="7">
        <v>8.6248222118520381</v>
      </c>
      <c r="E37" s="108"/>
      <c r="F37" s="106">
        <v>7.8625144675741665E-2</v>
      </c>
      <c r="G37" s="154"/>
      <c r="H37" s="154"/>
    </row>
    <row r="38" spans="1:8" ht="28.5" customHeight="1" x14ac:dyDescent="0.3">
      <c r="A38" s="115" t="s">
        <v>221</v>
      </c>
      <c r="B38" s="110">
        <v>33303.365748283773</v>
      </c>
      <c r="C38" s="110">
        <v>34755.825452099518</v>
      </c>
      <c r="D38" s="111">
        <v>4.3613000403438029</v>
      </c>
      <c r="E38" s="114"/>
      <c r="F38" s="112">
        <v>-0.78664614907832442</v>
      </c>
      <c r="G38" s="153"/>
      <c r="H38" s="153"/>
    </row>
    <row r="39" spans="1:8" x14ac:dyDescent="0.3">
      <c r="A39" s="5"/>
      <c r="B39" s="107"/>
      <c r="C39" s="107"/>
      <c r="D39" s="107"/>
      <c r="E39" s="107"/>
      <c r="F39" s="107"/>
    </row>
    <row r="40" spans="1:8" x14ac:dyDescent="0.3">
      <c r="B40" s="108"/>
      <c r="C40" s="108"/>
      <c r="D40" s="108"/>
      <c r="E40" s="108"/>
      <c r="F40" s="108"/>
    </row>
    <row r="41" spans="1:8" ht="14.5" x14ac:dyDescent="0.3">
      <c r="A41" s="116" t="s">
        <v>311</v>
      </c>
      <c r="B41" s="108"/>
      <c r="C41" s="108"/>
      <c r="D41" s="108"/>
      <c r="E41" s="108"/>
      <c r="F41" s="108"/>
    </row>
    <row r="42" spans="1:8" x14ac:dyDescent="0.3">
      <c r="A42" s="108"/>
      <c r="B42" s="108"/>
      <c r="C42" s="108"/>
      <c r="D42" s="108"/>
      <c r="E42" s="108"/>
      <c r="F42" s="108"/>
    </row>
    <row r="43" spans="1:8" ht="14.5" x14ac:dyDescent="0.3">
      <c r="A43" s="4" t="s">
        <v>318</v>
      </c>
      <c r="B43" s="104"/>
      <c r="C43" s="104"/>
      <c r="D43" s="104"/>
      <c r="E43" s="104"/>
      <c r="F43" s="104"/>
    </row>
    <row r="44" spans="1:8" x14ac:dyDescent="0.3">
      <c r="A44" s="2" t="s">
        <v>220</v>
      </c>
      <c r="B44" s="104"/>
      <c r="C44" s="104"/>
      <c r="D44" s="104"/>
      <c r="E44" s="104"/>
      <c r="F44" s="104"/>
    </row>
    <row r="45" spans="1:8" x14ac:dyDescent="0.3">
      <c r="A45" s="2" t="s">
        <v>219</v>
      </c>
      <c r="B45" s="104"/>
      <c r="C45" s="104"/>
      <c r="D45" s="104"/>
      <c r="E45" s="104"/>
      <c r="F45" s="104"/>
    </row>
    <row r="46" spans="1:8" x14ac:dyDescent="0.3">
      <c r="B46" s="104"/>
      <c r="C46" s="104"/>
      <c r="D46" s="104"/>
      <c r="E46" s="104"/>
      <c r="F46" s="104"/>
    </row>
    <row r="47" spans="1:8" x14ac:dyDescent="0.3">
      <c r="A47" s="2" t="s">
        <v>218</v>
      </c>
      <c r="B47" s="104"/>
      <c r="C47" s="104"/>
      <c r="D47" s="104"/>
      <c r="E47" s="104"/>
      <c r="F47" s="104"/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3F779-42EA-E243-9514-1883DC137746}">
  <dimension ref="A1:G34"/>
  <sheetViews>
    <sheetView zoomScale="80" zoomScaleNormal="80" workbookViewId="0">
      <selection activeCell="A2" sqref="A2:B2"/>
    </sheetView>
  </sheetViews>
  <sheetFormatPr defaultColWidth="8.81640625" defaultRowHeight="13" x14ac:dyDescent="0.3"/>
  <cols>
    <col min="1" max="1" width="41.08984375" style="151" customWidth="1"/>
    <col min="2" max="3" width="8.81640625" style="151"/>
    <col min="4" max="4" width="13.08984375" style="151" customWidth="1"/>
    <col min="5" max="5" width="11.08984375" style="151" customWidth="1"/>
    <col min="6" max="6" width="2.453125" style="151" customWidth="1"/>
    <col min="7" max="7" width="12.08984375" style="151" customWidth="1"/>
    <col min="8" max="235" width="8.81640625" style="151"/>
    <col min="236" max="236" width="54" style="151" customWidth="1"/>
    <col min="237" max="238" width="8.81640625" style="151"/>
    <col min="239" max="239" width="13.08984375" style="151" customWidth="1"/>
    <col min="240" max="240" width="8.81640625" style="151"/>
    <col min="241" max="241" width="2.453125" style="151" customWidth="1"/>
    <col min="242" max="242" width="17" style="151" customWidth="1"/>
    <col min="243" max="491" width="8.81640625" style="151"/>
    <col min="492" max="492" width="54" style="151" customWidth="1"/>
    <col min="493" max="494" width="8.81640625" style="151"/>
    <col min="495" max="495" width="13.08984375" style="151" customWidth="1"/>
    <col min="496" max="496" width="8.81640625" style="151"/>
    <col min="497" max="497" width="2.453125" style="151" customWidth="1"/>
    <col min="498" max="498" width="17" style="151" customWidth="1"/>
    <col min="499" max="747" width="8.81640625" style="151"/>
    <col min="748" max="748" width="54" style="151" customWidth="1"/>
    <col min="749" max="750" width="8.81640625" style="151"/>
    <col min="751" max="751" width="13.08984375" style="151" customWidth="1"/>
    <col min="752" max="752" width="8.81640625" style="151"/>
    <col min="753" max="753" width="2.453125" style="151" customWidth="1"/>
    <col min="754" max="754" width="17" style="151" customWidth="1"/>
    <col min="755" max="1003" width="8.81640625" style="151"/>
    <col min="1004" max="1004" width="54" style="151" customWidth="1"/>
    <col min="1005" max="1006" width="8.81640625" style="151"/>
    <col min="1007" max="1007" width="13.08984375" style="151" customWidth="1"/>
    <col min="1008" max="1008" width="8.81640625" style="151"/>
    <col min="1009" max="1009" width="2.453125" style="151" customWidth="1"/>
    <col min="1010" max="1010" width="17" style="151" customWidth="1"/>
    <col min="1011" max="1259" width="8.81640625" style="151"/>
    <col min="1260" max="1260" width="54" style="151" customWidth="1"/>
    <col min="1261" max="1262" width="8.81640625" style="151"/>
    <col min="1263" max="1263" width="13.08984375" style="151" customWidth="1"/>
    <col min="1264" max="1264" width="8.81640625" style="151"/>
    <col min="1265" max="1265" width="2.453125" style="151" customWidth="1"/>
    <col min="1266" max="1266" width="17" style="151" customWidth="1"/>
    <col min="1267" max="1515" width="8.81640625" style="151"/>
    <col min="1516" max="1516" width="54" style="151" customWidth="1"/>
    <col min="1517" max="1518" width="8.81640625" style="151"/>
    <col min="1519" max="1519" width="13.08984375" style="151" customWidth="1"/>
    <col min="1520" max="1520" width="8.81640625" style="151"/>
    <col min="1521" max="1521" width="2.453125" style="151" customWidth="1"/>
    <col min="1522" max="1522" width="17" style="151" customWidth="1"/>
    <col min="1523" max="1771" width="8.81640625" style="151"/>
    <col min="1772" max="1772" width="54" style="151" customWidth="1"/>
    <col min="1773" max="1774" width="8.81640625" style="151"/>
    <col min="1775" max="1775" width="13.08984375" style="151" customWidth="1"/>
    <col min="1776" max="1776" width="8.81640625" style="151"/>
    <col min="1777" max="1777" width="2.453125" style="151" customWidth="1"/>
    <col min="1778" max="1778" width="17" style="151" customWidth="1"/>
    <col min="1779" max="2027" width="8.81640625" style="151"/>
    <col min="2028" max="2028" width="54" style="151" customWidth="1"/>
    <col min="2029" max="2030" width="8.81640625" style="151"/>
    <col min="2031" max="2031" width="13.08984375" style="151" customWidth="1"/>
    <col min="2032" max="2032" width="8.81640625" style="151"/>
    <col min="2033" max="2033" width="2.453125" style="151" customWidth="1"/>
    <col min="2034" max="2034" width="17" style="151" customWidth="1"/>
    <col min="2035" max="2283" width="8.81640625" style="151"/>
    <col min="2284" max="2284" width="54" style="151" customWidth="1"/>
    <col min="2285" max="2286" width="8.81640625" style="151"/>
    <col min="2287" max="2287" width="13.08984375" style="151" customWidth="1"/>
    <col min="2288" max="2288" width="8.81640625" style="151"/>
    <col min="2289" max="2289" width="2.453125" style="151" customWidth="1"/>
    <col min="2290" max="2290" width="17" style="151" customWidth="1"/>
    <col min="2291" max="2539" width="8.81640625" style="151"/>
    <col min="2540" max="2540" width="54" style="151" customWidth="1"/>
    <col min="2541" max="2542" width="8.81640625" style="151"/>
    <col min="2543" max="2543" width="13.08984375" style="151" customWidth="1"/>
    <col min="2544" max="2544" width="8.81640625" style="151"/>
    <col min="2545" max="2545" width="2.453125" style="151" customWidth="1"/>
    <col min="2546" max="2546" width="17" style="151" customWidth="1"/>
    <col min="2547" max="2795" width="8.81640625" style="151"/>
    <col min="2796" max="2796" width="54" style="151" customWidth="1"/>
    <col min="2797" max="2798" width="8.81640625" style="151"/>
    <col min="2799" max="2799" width="13.08984375" style="151" customWidth="1"/>
    <col min="2800" max="2800" width="8.81640625" style="151"/>
    <col min="2801" max="2801" width="2.453125" style="151" customWidth="1"/>
    <col min="2802" max="2802" width="17" style="151" customWidth="1"/>
    <col min="2803" max="3051" width="8.81640625" style="151"/>
    <col min="3052" max="3052" width="54" style="151" customWidth="1"/>
    <col min="3053" max="3054" width="8.81640625" style="151"/>
    <col min="3055" max="3055" width="13.08984375" style="151" customWidth="1"/>
    <col min="3056" max="3056" width="8.81640625" style="151"/>
    <col min="3057" max="3057" width="2.453125" style="151" customWidth="1"/>
    <col min="3058" max="3058" width="17" style="151" customWidth="1"/>
    <col min="3059" max="3307" width="8.81640625" style="151"/>
    <col min="3308" max="3308" width="54" style="151" customWidth="1"/>
    <col min="3309" max="3310" width="8.81640625" style="151"/>
    <col min="3311" max="3311" width="13.08984375" style="151" customWidth="1"/>
    <col min="3312" max="3312" width="8.81640625" style="151"/>
    <col min="3313" max="3313" width="2.453125" style="151" customWidth="1"/>
    <col min="3314" max="3314" width="17" style="151" customWidth="1"/>
    <col min="3315" max="3563" width="8.81640625" style="151"/>
    <col min="3564" max="3564" width="54" style="151" customWidth="1"/>
    <col min="3565" max="3566" width="8.81640625" style="151"/>
    <col min="3567" max="3567" width="13.08984375" style="151" customWidth="1"/>
    <col min="3568" max="3568" width="8.81640625" style="151"/>
    <col min="3569" max="3569" width="2.453125" style="151" customWidth="1"/>
    <col min="3570" max="3570" width="17" style="151" customWidth="1"/>
    <col min="3571" max="3819" width="8.81640625" style="151"/>
    <col min="3820" max="3820" width="54" style="151" customWidth="1"/>
    <col min="3821" max="3822" width="8.81640625" style="151"/>
    <col min="3823" max="3823" width="13.08984375" style="151" customWidth="1"/>
    <col min="3824" max="3824" width="8.81640625" style="151"/>
    <col min="3825" max="3825" width="2.453125" style="151" customWidth="1"/>
    <col min="3826" max="3826" width="17" style="151" customWidth="1"/>
    <col min="3827" max="4075" width="8.81640625" style="151"/>
    <col min="4076" max="4076" width="54" style="151" customWidth="1"/>
    <col min="4077" max="4078" width="8.81640625" style="151"/>
    <col min="4079" max="4079" width="13.08984375" style="151" customWidth="1"/>
    <col min="4080" max="4080" width="8.81640625" style="151"/>
    <col min="4081" max="4081" width="2.453125" style="151" customWidth="1"/>
    <col min="4082" max="4082" width="17" style="151" customWidth="1"/>
    <col min="4083" max="4331" width="8.81640625" style="151"/>
    <col min="4332" max="4332" width="54" style="151" customWidth="1"/>
    <col min="4333" max="4334" width="8.81640625" style="151"/>
    <col min="4335" max="4335" width="13.08984375" style="151" customWidth="1"/>
    <col min="4336" max="4336" width="8.81640625" style="151"/>
    <col min="4337" max="4337" width="2.453125" style="151" customWidth="1"/>
    <col min="4338" max="4338" width="17" style="151" customWidth="1"/>
    <col min="4339" max="4587" width="8.81640625" style="151"/>
    <col min="4588" max="4588" width="54" style="151" customWidth="1"/>
    <col min="4589" max="4590" width="8.81640625" style="151"/>
    <col min="4591" max="4591" width="13.08984375" style="151" customWidth="1"/>
    <col min="4592" max="4592" width="8.81640625" style="151"/>
    <col min="4593" max="4593" width="2.453125" style="151" customWidth="1"/>
    <col min="4594" max="4594" width="17" style="151" customWidth="1"/>
    <col min="4595" max="4843" width="8.81640625" style="151"/>
    <col min="4844" max="4844" width="54" style="151" customWidth="1"/>
    <col min="4845" max="4846" width="8.81640625" style="151"/>
    <col min="4847" max="4847" width="13.08984375" style="151" customWidth="1"/>
    <col min="4848" max="4848" width="8.81640625" style="151"/>
    <col min="4849" max="4849" width="2.453125" style="151" customWidth="1"/>
    <col min="4850" max="4850" width="17" style="151" customWidth="1"/>
    <col min="4851" max="5099" width="8.81640625" style="151"/>
    <col min="5100" max="5100" width="54" style="151" customWidth="1"/>
    <col min="5101" max="5102" width="8.81640625" style="151"/>
    <col min="5103" max="5103" width="13.08984375" style="151" customWidth="1"/>
    <col min="5104" max="5104" width="8.81640625" style="151"/>
    <col min="5105" max="5105" width="2.453125" style="151" customWidth="1"/>
    <col min="5106" max="5106" width="17" style="151" customWidth="1"/>
    <col min="5107" max="5355" width="8.81640625" style="151"/>
    <col min="5356" max="5356" width="54" style="151" customWidth="1"/>
    <col min="5357" max="5358" width="8.81640625" style="151"/>
    <col min="5359" max="5359" width="13.08984375" style="151" customWidth="1"/>
    <col min="5360" max="5360" width="8.81640625" style="151"/>
    <col min="5361" max="5361" width="2.453125" style="151" customWidth="1"/>
    <col min="5362" max="5362" width="17" style="151" customWidth="1"/>
    <col min="5363" max="5611" width="8.81640625" style="151"/>
    <col min="5612" max="5612" width="54" style="151" customWidth="1"/>
    <col min="5613" max="5614" width="8.81640625" style="151"/>
    <col min="5615" max="5615" width="13.08984375" style="151" customWidth="1"/>
    <col min="5616" max="5616" width="8.81640625" style="151"/>
    <col min="5617" max="5617" width="2.453125" style="151" customWidth="1"/>
    <col min="5618" max="5618" width="17" style="151" customWidth="1"/>
    <col min="5619" max="5867" width="8.81640625" style="151"/>
    <col min="5868" max="5868" width="54" style="151" customWidth="1"/>
    <col min="5869" max="5870" width="8.81640625" style="151"/>
    <col min="5871" max="5871" width="13.08984375" style="151" customWidth="1"/>
    <col min="5872" max="5872" width="8.81640625" style="151"/>
    <col min="5873" max="5873" width="2.453125" style="151" customWidth="1"/>
    <col min="5874" max="5874" width="17" style="151" customWidth="1"/>
    <col min="5875" max="6123" width="8.81640625" style="151"/>
    <col min="6124" max="6124" width="54" style="151" customWidth="1"/>
    <col min="6125" max="6126" width="8.81640625" style="151"/>
    <col min="6127" max="6127" width="13.08984375" style="151" customWidth="1"/>
    <col min="6128" max="6128" width="8.81640625" style="151"/>
    <col min="6129" max="6129" width="2.453125" style="151" customWidth="1"/>
    <col min="6130" max="6130" width="17" style="151" customWidth="1"/>
    <col min="6131" max="6379" width="8.81640625" style="151"/>
    <col min="6380" max="6380" width="54" style="151" customWidth="1"/>
    <col min="6381" max="6382" width="8.81640625" style="151"/>
    <col min="6383" max="6383" width="13.08984375" style="151" customWidth="1"/>
    <col min="6384" max="6384" width="8.81640625" style="151"/>
    <col min="6385" max="6385" width="2.453125" style="151" customWidth="1"/>
    <col min="6386" max="6386" width="17" style="151" customWidth="1"/>
    <col min="6387" max="6635" width="8.81640625" style="151"/>
    <col min="6636" max="6636" width="54" style="151" customWidth="1"/>
    <col min="6637" max="6638" width="8.81640625" style="151"/>
    <col min="6639" max="6639" width="13.08984375" style="151" customWidth="1"/>
    <col min="6640" max="6640" width="8.81640625" style="151"/>
    <col min="6641" max="6641" width="2.453125" style="151" customWidth="1"/>
    <col min="6642" max="6642" width="17" style="151" customWidth="1"/>
    <col min="6643" max="6891" width="8.81640625" style="151"/>
    <col min="6892" max="6892" width="54" style="151" customWidth="1"/>
    <col min="6893" max="6894" width="8.81640625" style="151"/>
    <col min="6895" max="6895" width="13.08984375" style="151" customWidth="1"/>
    <col min="6896" max="6896" width="8.81640625" style="151"/>
    <col min="6897" max="6897" width="2.453125" style="151" customWidth="1"/>
    <col min="6898" max="6898" width="17" style="151" customWidth="1"/>
    <col min="6899" max="7147" width="8.81640625" style="151"/>
    <col min="7148" max="7148" width="54" style="151" customWidth="1"/>
    <col min="7149" max="7150" width="8.81640625" style="151"/>
    <col min="7151" max="7151" width="13.08984375" style="151" customWidth="1"/>
    <col min="7152" max="7152" width="8.81640625" style="151"/>
    <col min="7153" max="7153" width="2.453125" style="151" customWidth="1"/>
    <col min="7154" max="7154" width="17" style="151" customWidth="1"/>
    <col min="7155" max="7403" width="8.81640625" style="151"/>
    <col min="7404" max="7404" width="54" style="151" customWidth="1"/>
    <col min="7405" max="7406" width="8.81640625" style="151"/>
    <col min="7407" max="7407" width="13.08984375" style="151" customWidth="1"/>
    <col min="7408" max="7408" width="8.81640625" style="151"/>
    <col min="7409" max="7409" width="2.453125" style="151" customWidth="1"/>
    <col min="7410" max="7410" width="17" style="151" customWidth="1"/>
    <col min="7411" max="7659" width="8.81640625" style="151"/>
    <col min="7660" max="7660" width="54" style="151" customWidth="1"/>
    <col min="7661" max="7662" width="8.81640625" style="151"/>
    <col min="7663" max="7663" width="13.08984375" style="151" customWidth="1"/>
    <col min="7664" max="7664" width="8.81640625" style="151"/>
    <col min="7665" max="7665" width="2.453125" style="151" customWidth="1"/>
    <col min="7666" max="7666" width="17" style="151" customWidth="1"/>
    <col min="7667" max="7915" width="8.81640625" style="151"/>
    <col min="7916" max="7916" width="54" style="151" customWidth="1"/>
    <col min="7917" max="7918" width="8.81640625" style="151"/>
    <col min="7919" max="7919" width="13.08984375" style="151" customWidth="1"/>
    <col min="7920" max="7920" width="8.81640625" style="151"/>
    <col min="7921" max="7921" width="2.453125" style="151" customWidth="1"/>
    <col min="7922" max="7922" width="17" style="151" customWidth="1"/>
    <col min="7923" max="8171" width="8.81640625" style="151"/>
    <col min="8172" max="8172" width="54" style="151" customWidth="1"/>
    <col min="8173" max="8174" width="8.81640625" style="151"/>
    <col min="8175" max="8175" width="13.08984375" style="151" customWidth="1"/>
    <col min="8176" max="8176" width="8.81640625" style="151"/>
    <col min="8177" max="8177" width="2.453125" style="151" customWidth="1"/>
    <col min="8178" max="8178" width="17" style="151" customWidth="1"/>
    <col min="8179" max="8427" width="8.81640625" style="151"/>
    <col min="8428" max="8428" width="54" style="151" customWidth="1"/>
    <col min="8429" max="8430" width="8.81640625" style="151"/>
    <col min="8431" max="8431" width="13.08984375" style="151" customWidth="1"/>
    <col min="8432" max="8432" width="8.81640625" style="151"/>
    <col min="8433" max="8433" width="2.453125" style="151" customWidth="1"/>
    <col min="8434" max="8434" width="17" style="151" customWidth="1"/>
    <col min="8435" max="8683" width="8.81640625" style="151"/>
    <col min="8684" max="8684" width="54" style="151" customWidth="1"/>
    <col min="8685" max="8686" width="8.81640625" style="151"/>
    <col min="8687" max="8687" width="13.08984375" style="151" customWidth="1"/>
    <col min="8688" max="8688" width="8.81640625" style="151"/>
    <col min="8689" max="8689" width="2.453125" style="151" customWidth="1"/>
    <col min="8690" max="8690" width="17" style="151" customWidth="1"/>
    <col min="8691" max="8939" width="8.81640625" style="151"/>
    <col min="8940" max="8940" width="54" style="151" customWidth="1"/>
    <col min="8941" max="8942" width="8.81640625" style="151"/>
    <col min="8943" max="8943" width="13.08984375" style="151" customWidth="1"/>
    <col min="8944" max="8944" width="8.81640625" style="151"/>
    <col min="8945" max="8945" width="2.453125" style="151" customWidth="1"/>
    <col min="8946" max="8946" width="17" style="151" customWidth="1"/>
    <col min="8947" max="9195" width="8.81640625" style="151"/>
    <col min="9196" max="9196" width="54" style="151" customWidth="1"/>
    <col min="9197" max="9198" width="8.81640625" style="151"/>
    <col min="9199" max="9199" width="13.08984375" style="151" customWidth="1"/>
    <col min="9200" max="9200" width="8.81640625" style="151"/>
    <col min="9201" max="9201" width="2.453125" style="151" customWidth="1"/>
    <col min="9202" max="9202" width="17" style="151" customWidth="1"/>
    <col min="9203" max="9451" width="8.81640625" style="151"/>
    <col min="9452" max="9452" width="54" style="151" customWidth="1"/>
    <col min="9453" max="9454" width="8.81640625" style="151"/>
    <col min="9455" max="9455" width="13.08984375" style="151" customWidth="1"/>
    <col min="9456" max="9456" width="8.81640625" style="151"/>
    <col min="9457" max="9457" width="2.453125" style="151" customWidth="1"/>
    <col min="9458" max="9458" width="17" style="151" customWidth="1"/>
    <col min="9459" max="9707" width="8.81640625" style="151"/>
    <col min="9708" max="9708" width="54" style="151" customWidth="1"/>
    <col min="9709" max="9710" width="8.81640625" style="151"/>
    <col min="9711" max="9711" width="13.08984375" style="151" customWidth="1"/>
    <col min="9712" max="9712" width="8.81640625" style="151"/>
    <col min="9713" max="9713" width="2.453125" style="151" customWidth="1"/>
    <col min="9714" max="9714" width="17" style="151" customWidth="1"/>
    <col min="9715" max="9963" width="8.81640625" style="151"/>
    <col min="9964" max="9964" width="54" style="151" customWidth="1"/>
    <col min="9965" max="9966" width="8.81640625" style="151"/>
    <col min="9967" max="9967" width="13.08984375" style="151" customWidth="1"/>
    <col min="9968" max="9968" width="8.81640625" style="151"/>
    <col min="9969" max="9969" width="2.453125" style="151" customWidth="1"/>
    <col min="9970" max="9970" width="17" style="151" customWidth="1"/>
    <col min="9971" max="10219" width="8.81640625" style="151"/>
    <col min="10220" max="10220" width="54" style="151" customWidth="1"/>
    <col min="10221" max="10222" width="8.81640625" style="151"/>
    <col min="10223" max="10223" width="13.08984375" style="151" customWidth="1"/>
    <col min="10224" max="10224" width="8.81640625" style="151"/>
    <col min="10225" max="10225" width="2.453125" style="151" customWidth="1"/>
    <col min="10226" max="10226" width="17" style="151" customWidth="1"/>
    <col min="10227" max="10475" width="8.81640625" style="151"/>
    <col min="10476" max="10476" width="54" style="151" customWidth="1"/>
    <col min="10477" max="10478" width="8.81640625" style="151"/>
    <col min="10479" max="10479" width="13.08984375" style="151" customWidth="1"/>
    <col min="10480" max="10480" width="8.81640625" style="151"/>
    <col min="10481" max="10481" width="2.453125" style="151" customWidth="1"/>
    <col min="10482" max="10482" width="17" style="151" customWidth="1"/>
    <col min="10483" max="10731" width="8.81640625" style="151"/>
    <col min="10732" max="10732" width="54" style="151" customWidth="1"/>
    <col min="10733" max="10734" width="8.81640625" style="151"/>
    <col min="10735" max="10735" width="13.08984375" style="151" customWidth="1"/>
    <col min="10736" max="10736" width="8.81640625" style="151"/>
    <col min="10737" max="10737" width="2.453125" style="151" customWidth="1"/>
    <col min="10738" max="10738" width="17" style="151" customWidth="1"/>
    <col min="10739" max="10987" width="8.81640625" style="151"/>
    <col min="10988" max="10988" width="54" style="151" customWidth="1"/>
    <col min="10989" max="10990" width="8.81640625" style="151"/>
    <col min="10991" max="10991" width="13.08984375" style="151" customWidth="1"/>
    <col min="10992" max="10992" width="8.81640625" style="151"/>
    <col min="10993" max="10993" width="2.453125" style="151" customWidth="1"/>
    <col min="10994" max="10994" width="17" style="151" customWidth="1"/>
    <col min="10995" max="11243" width="8.81640625" style="151"/>
    <col min="11244" max="11244" width="54" style="151" customWidth="1"/>
    <col min="11245" max="11246" width="8.81640625" style="151"/>
    <col min="11247" max="11247" width="13.08984375" style="151" customWidth="1"/>
    <col min="11248" max="11248" width="8.81640625" style="151"/>
    <col min="11249" max="11249" width="2.453125" style="151" customWidth="1"/>
    <col min="11250" max="11250" width="17" style="151" customWidth="1"/>
    <col min="11251" max="11499" width="8.81640625" style="151"/>
    <col min="11500" max="11500" width="54" style="151" customWidth="1"/>
    <col min="11501" max="11502" width="8.81640625" style="151"/>
    <col min="11503" max="11503" width="13.08984375" style="151" customWidth="1"/>
    <col min="11504" max="11504" width="8.81640625" style="151"/>
    <col min="11505" max="11505" width="2.453125" style="151" customWidth="1"/>
    <col min="11506" max="11506" width="17" style="151" customWidth="1"/>
    <col min="11507" max="11755" width="8.81640625" style="151"/>
    <col min="11756" max="11756" width="54" style="151" customWidth="1"/>
    <col min="11757" max="11758" width="8.81640625" style="151"/>
    <col min="11759" max="11759" width="13.08984375" style="151" customWidth="1"/>
    <col min="11760" max="11760" width="8.81640625" style="151"/>
    <col min="11761" max="11761" width="2.453125" style="151" customWidth="1"/>
    <col min="11762" max="11762" width="17" style="151" customWidth="1"/>
    <col min="11763" max="12011" width="8.81640625" style="151"/>
    <col min="12012" max="12012" width="54" style="151" customWidth="1"/>
    <col min="12013" max="12014" width="8.81640625" style="151"/>
    <col min="12015" max="12015" width="13.08984375" style="151" customWidth="1"/>
    <col min="12016" max="12016" width="8.81640625" style="151"/>
    <col min="12017" max="12017" width="2.453125" style="151" customWidth="1"/>
    <col min="12018" max="12018" width="17" style="151" customWidth="1"/>
    <col min="12019" max="12267" width="8.81640625" style="151"/>
    <col min="12268" max="12268" width="54" style="151" customWidth="1"/>
    <col min="12269" max="12270" width="8.81640625" style="151"/>
    <col min="12271" max="12271" width="13.08984375" style="151" customWidth="1"/>
    <col min="12272" max="12272" width="8.81640625" style="151"/>
    <col min="12273" max="12273" width="2.453125" style="151" customWidth="1"/>
    <col min="12274" max="12274" width="17" style="151" customWidth="1"/>
    <col min="12275" max="12523" width="8.81640625" style="151"/>
    <col min="12524" max="12524" width="54" style="151" customWidth="1"/>
    <col min="12525" max="12526" width="8.81640625" style="151"/>
    <col min="12527" max="12527" width="13.08984375" style="151" customWidth="1"/>
    <col min="12528" max="12528" width="8.81640625" style="151"/>
    <col min="12529" max="12529" width="2.453125" style="151" customWidth="1"/>
    <col min="12530" max="12530" width="17" style="151" customWidth="1"/>
    <col min="12531" max="12779" width="8.81640625" style="151"/>
    <col min="12780" max="12780" width="54" style="151" customWidth="1"/>
    <col min="12781" max="12782" width="8.81640625" style="151"/>
    <col min="12783" max="12783" width="13.08984375" style="151" customWidth="1"/>
    <col min="12784" max="12784" width="8.81640625" style="151"/>
    <col min="12785" max="12785" width="2.453125" style="151" customWidth="1"/>
    <col min="12786" max="12786" width="17" style="151" customWidth="1"/>
    <col min="12787" max="13035" width="8.81640625" style="151"/>
    <col min="13036" max="13036" width="54" style="151" customWidth="1"/>
    <col min="13037" max="13038" width="8.81640625" style="151"/>
    <col min="13039" max="13039" width="13.08984375" style="151" customWidth="1"/>
    <col min="13040" max="13040" width="8.81640625" style="151"/>
    <col min="13041" max="13041" width="2.453125" style="151" customWidth="1"/>
    <col min="13042" max="13042" width="17" style="151" customWidth="1"/>
    <col min="13043" max="13291" width="8.81640625" style="151"/>
    <col min="13292" max="13292" width="54" style="151" customWidth="1"/>
    <col min="13293" max="13294" width="8.81640625" style="151"/>
    <col min="13295" max="13295" width="13.08984375" style="151" customWidth="1"/>
    <col min="13296" max="13296" width="8.81640625" style="151"/>
    <col min="13297" max="13297" width="2.453125" style="151" customWidth="1"/>
    <col min="13298" max="13298" width="17" style="151" customWidth="1"/>
    <col min="13299" max="13547" width="8.81640625" style="151"/>
    <col min="13548" max="13548" width="54" style="151" customWidth="1"/>
    <col min="13549" max="13550" width="8.81640625" style="151"/>
    <col min="13551" max="13551" width="13.08984375" style="151" customWidth="1"/>
    <col min="13552" max="13552" width="8.81640625" style="151"/>
    <col min="13553" max="13553" width="2.453125" style="151" customWidth="1"/>
    <col min="13554" max="13554" width="17" style="151" customWidth="1"/>
    <col min="13555" max="13803" width="8.81640625" style="151"/>
    <col min="13804" max="13804" width="54" style="151" customWidth="1"/>
    <col min="13805" max="13806" width="8.81640625" style="151"/>
    <col min="13807" max="13807" width="13.08984375" style="151" customWidth="1"/>
    <col min="13808" max="13808" width="8.81640625" style="151"/>
    <col min="13809" max="13809" width="2.453125" style="151" customWidth="1"/>
    <col min="13810" max="13810" width="17" style="151" customWidth="1"/>
    <col min="13811" max="14059" width="8.81640625" style="151"/>
    <col min="14060" max="14060" width="54" style="151" customWidth="1"/>
    <col min="14061" max="14062" width="8.81640625" style="151"/>
    <col min="14063" max="14063" width="13.08984375" style="151" customWidth="1"/>
    <col min="14064" max="14064" width="8.81640625" style="151"/>
    <col min="14065" max="14065" width="2.453125" style="151" customWidth="1"/>
    <col min="14066" max="14066" width="17" style="151" customWidth="1"/>
    <col min="14067" max="14315" width="8.81640625" style="151"/>
    <col min="14316" max="14316" width="54" style="151" customWidth="1"/>
    <col min="14317" max="14318" width="8.81640625" style="151"/>
    <col min="14319" max="14319" width="13.08984375" style="151" customWidth="1"/>
    <col min="14320" max="14320" width="8.81640625" style="151"/>
    <col min="14321" max="14321" width="2.453125" style="151" customWidth="1"/>
    <col min="14322" max="14322" width="17" style="151" customWidth="1"/>
    <col min="14323" max="14571" width="8.81640625" style="151"/>
    <col min="14572" max="14572" width="54" style="151" customWidth="1"/>
    <col min="14573" max="14574" width="8.81640625" style="151"/>
    <col min="14575" max="14575" width="13.08984375" style="151" customWidth="1"/>
    <col min="14576" max="14576" width="8.81640625" style="151"/>
    <col min="14577" max="14577" width="2.453125" style="151" customWidth="1"/>
    <col min="14578" max="14578" width="17" style="151" customWidth="1"/>
    <col min="14579" max="14827" width="8.81640625" style="151"/>
    <col min="14828" max="14828" width="54" style="151" customWidth="1"/>
    <col min="14829" max="14830" width="8.81640625" style="151"/>
    <col min="14831" max="14831" width="13.08984375" style="151" customWidth="1"/>
    <col min="14832" max="14832" width="8.81640625" style="151"/>
    <col min="14833" max="14833" width="2.453125" style="151" customWidth="1"/>
    <col min="14834" max="14834" width="17" style="151" customWidth="1"/>
    <col min="14835" max="15083" width="8.81640625" style="151"/>
    <col min="15084" max="15084" width="54" style="151" customWidth="1"/>
    <col min="15085" max="15086" width="8.81640625" style="151"/>
    <col min="15087" max="15087" width="13.08984375" style="151" customWidth="1"/>
    <col min="15088" max="15088" width="8.81640625" style="151"/>
    <col min="15089" max="15089" width="2.453125" style="151" customWidth="1"/>
    <col min="15090" max="15090" width="17" style="151" customWidth="1"/>
    <col min="15091" max="15339" width="8.81640625" style="151"/>
    <col min="15340" max="15340" width="54" style="151" customWidth="1"/>
    <col min="15341" max="15342" width="8.81640625" style="151"/>
    <col min="15343" max="15343" width="13.08984375" style="151" customWidth="1"/>
    <col min="15344" max="15344" width="8.81640625" style="151"/>
    <col min="15345" max="15345" width="2.453125" style="151" customWidth="1"/>
    <col min="15346" max="15346" width="17" style="151" customWidth="1"/>
    <col min="15347" max="15595" width="8.81640625" style="151"/>
    <col min="15596" max="15596" width="54" style="151" customWidth="1"/>
    <col min="15597" max="15598" width="8.81640625" style="151"/>
    <col min="15599" max="15599" width="13.08984375" style="151" customWidth="1"/>
    <col min="15600" max="15600" width="8.81640625" style="151"/>
    <col min="15601" max="15601" width="2.453125" style="151" customWidth="1"/>
    <col min="15602" max="15602" width="17" style="151" customWidth="1"/>
    <col min="15603" max="15851" width="8.81640625" style="151"/>
    <col min="15852" max="15852" width="54" style="151" customWidth="1"/>
    <col min="15853" max="15854" width="8.81640625" style="151"/>
    <col min="15855" max="15855" width="13.08984375" style="151" customWidth="1"/>
    <col min="15856" max="15856" width="8.81640625" style="151"/>
    <col min="15857" max="15857" width="2.453125" style="151" customWidth="1"/>
    <col min="15858" max="15858" width="17" style="151" customWidth="1"/>
    <col min="15859" max="16107" width="8.81640625" style="151"/>
    <col min="16108" max="16108" width="54" style="151" customWidth="1"/>
    <col min="16109" max="16110" width="8.81640625" style="151"/>
    <col min="16111" max="16111" width="13.08984375" style="151" customWidth="1"/>
    <col min="16112" max="16112" width="8.81640625" style="151"/>
    <col min="16113" max="16113" width="2.453125" style="151" customWidth="1"/>
    <col min="16114" max="16114" width="17" style="151" customWidth="1"/>
    <col min="16115" max="16371" width="8.81640625" style="151"/>
    <col min="16372" max="16384" width="8.81640625" style="151" customWidth="1"/>
  </cols>
  <sheetData>
    <row r="1" spans="1:7" ht="14.5" x14ac:dyDescent="0.3">
      <c r="A1" s="2" t="s">
        <v>309</v>
      </c>
      <c r="B1" s="2"/>
      <c r="C1" s="2"/>
      <c r="D1" s="2"/>
      <c r="E1" s="2"/>
      <c r="F1" s="2"/>
      <c r="G1" s="2"/>
    </row>
    <row r="2" spans="1:7" x14ac:dyDescent="0.3">
      <c r="A2" s="245"/>
      <c r="B2" s="245"/>
      <c r="C2" s="2"/>
      <c r="D2" s="2"/>
      <c r="E2" s="2"/>
      <c r="F2" s="2"/>
      <c r="G2" s="2"/>
    </row>
    <row r="3" spans="1:7" x14ac:dyDescent="0.3">
      <c r="A3" s="99"/>
      <c r="B3" s="99"/>
      <c r="C3" s="5"/>
      <c r="D3" s="5"/>
      <c r="E3" s="5"/>
      <c r="F3" s="5"/>
      <c r="G3" s="58" t="s">
        <v>238</v>
      </c>
    </row>
    <row r="4" spans="1:7" ht="44.25" customHeight="1" x14ac:dyDescent="0.3">
      <c r="A4" s="100"/>
      <c r="B4" s="248" t="s">
        <v>237</v>
      </c>
      <c r="C4" s="248"/>
      <c r="D4" s="248"/>
      <c r="E4" s="248"/>
      <c r="F4" s="101"/>
      <c r="G4" s="81" t="s">
        <v>310</v>
      </c>
    </row>
    <row r="5" spans="1:7" ht="30" customHeight="1" x14ac:dyDescent="0.3">
      <c r="A5" s="26"/>
      <c r="B5" s="59">
        <v>2020</v>
      </c>
      <c r="C5" s="59">
        <v>2021</v>
      </c>
      <c r="D5" s="34" t="s">
        <v>254</v>
      </c>
      <c r="E5" s="34" t="s">
        <v>235</v>
      </c>
      <c r="F5" s="59"/>
      <c r="G5" s="34" t="s">
        <v>235</v>
      </c>
    </row>
    <row r="6" spans="1:7" x14ac:dyDescent="0.3">
      <c r="A6" s="102"/>
      <c r="B6" s="103"/>
      <c r="C6" s="103"/>
      <c r="D6" s="103"/>
      <c r="E6" s="103"/>
      <c r="F6" s="104"/>
      <c r="G6" s="104"/>
    </row>
    <row r="7" spans="1:7" x14ac:dyDescent="0.3">
      <c r="A7" s="8" t="s">
        <v>253</v>
      </c>
      <c r="B7" s="104">
        <v>30300.603415878915</v>
      </c>
      <c r="C7" s="104">
        <v>32034.450201750511</v>
      </c>
      <c r="D7" s="7">
        <v>53.077085197458217</v>
      </c>
      <c r="E7" s="7">
        <v>5.7221526649960381</v>
      </c>
      <c r="F7" s="105"/>
      <c r="G7" s="106">
        <v>-3.7248133461138115</v>
      </c>
    </row>
    <row r="8" spans="1:7" x14ac:dyDescent="0.3">
      <c r="A8" s="2" t="s">
        <v>252</v>
      </c>
      <c r="B8" s="104">
        <v>15179.618911716647</v>
      </c>
      <c r="C8" s="104">
        <v>16604.128240247541</v>
      </c>
      <c r="D8" s="7">
        <v>27.510967838898093</v>
      </c>
      <c r="E8" s="7">
        <v>9.3843550145475803</v>
      </c>
      <c r="F8" s="105"/>
      <c r="G8" s="106">
        <v>-1.9327290994197337</v>
      </c>
    </row>
    <row r="9" spans="1:7" x14ac:dyDescent="0.3">
      <c r="A9" s="8" t="s">
        <v>251</v>
      </c>
      <c r="B9" s="104">
        <v>1707.4855099999993</v>
      </c>
      <c r="C9" s="104">
        <v>2008.3455705444433</v>
      </c>
      <c r="D9" s="7">
        <v>3.3275779132273136</v>
      </c>
      <c r="E9" s="7">
        <v>17.62006522353704</v>
      </c>
      <c r="F9" s="105"/>
      <c r="G9" s="106">
        <v>-0.15274599020622417</v>
      </c>
    </row>
    <row r="10" spans="1:7" x14ac:dyDescent="0.3">
      <c r="A10" s="2" t="s">
        <v>250</v>
      </c>
      <c r="B10" s="104">
        <v>13413.498994162266</v>
      </c>
      <c r="C10" s="104">
        <v>13421.976390958525</v>
      </c>
      <c r="D10" s="7">
        <v>22.238539445332815</v>
      </c>
      <c r="E10" s="7">
        <v>6.3200487806713793E-2</v>
      </c>
      <c r="F10" s="105"/>
      <c r="G10" s="106">
        <v>-6.2075666670747731</v>
      </c>
    </row>
    <row r="11" spans="1:7" x14ac:dyDescent="0.3">
      <c r="A11" s="8" t="s">
        <v>249</v>
      </c>
      <c r="B11" s="104">
        <v>16016.42838393187</v>
      </c>
      <c r="C11" s="104">
        <v>16890.400442208331</v>
      </c>
      <c r="D11" s="7">
        <v>27.985285142845655</v>
      </c>
      <c r="E11" s="7">
        <v>5.4567225434183166</v>
      </c>
      <c r="F11" s="105"/>
      <c r="G11" s="106">
        <v>1.7773201445436211</v>
      </c>
    </row>
    <row r="12" spans="1:7" x14ac:dyDescent="0.3">
      <c r="A12" s="2" t="s">
        <v>248</v>
      </c>
      <c r="B12" s="104">
        <v>16005.435006737694</v>
      </c>
      <c r="C12" s="104">
        <v>16881.816929746223</v>
      </c>
      <c r="D12" s="7">
        <v>27.971063334156089</v>
      </c>
      <c r="E12" s="7">
        <v>5.4755270484032703</v>
      </c>
      <c r="F12" s="105"/>
      <c r="G12" s="106">
        <v>1.7954609886449819</v>
      </c>
    </row>
    <row r="13" spans="1:7" x14ac:dyDescent="0.3">
      <c r="A13" s="2" t="s">
        <v>247</v>
      </c>
      <c r="B13" s="104">
        <v>10.993377194178505</v>
      </c>
      <c r="C13" s="104">
        <v>8.5835124621111749</v>
      </c>
      <c r="D13" s="7">
        <v>1.422180868957207E-2</v>
      </c>
      <c r="E13" s="7">
        <v>-21.921059284161228</v>
      </c>
      <c r="F13" s="105"/>
      <c r="G13" s="106">
        <v>-24.63422710826374</v>
      </c>
    </row>
    <row r="14" spans="1:7" ht="14.5" x14ac:dyDescent="0.3">
      <c r="A14" s="2" t="s">
        <v>246</v>
      </c>
      <c r="B14" s="104">
        <v>6795.6531940000004</v>
      </c>
      <c r="C14" s="104">
        <v>7195.5096189845262</v>
      </c>
      <c r="D14" s="7">
        <v>11.922061239718175</v>
      </c>
      <c r="E14" s="7">
        <v>5.8840028113495544</v>
      </c>
      <c r="F14" s="105"/>
      <c r="G14" s="106">
        <v>3.4088438795805835</v>
      </c>
    </row>
    <row r="15" spans="1:7" x14ac:dyDescent="0.3">
      <c r="A15" s="10" t="s">
        <v>245</v>
      </c>
      <c r="B15" s="104">
        <v>53112.684993810777</v>
      </c>
      <c r="C15" s="104">
        <v>56120.360262943374</v>
      </c>
      <c r="D15" s="7">
        <v>92.984431580022061</v>
      </c>
      <c r="E15" s="7">
        <v>5.6628190977034603</v>
      </c>
      <c r="F15" s="105"/>
      <c r="G15" s="106">
        <v>-1.1528780817121498</v>
      </c>
    </row>
    <row r="16" spans="1:7" ht="14.5" x14ac:dyDescent="0.3">
      <c r="A16" s="2" t="s">
        <v>244</v>
      </c>
      <c r="B16" s="104">
        <v>4587.6397414041203</v>
      </c>
      <c r="C16" s="104">
        <v>5323.8816370040286</v>
      </c>
      <c r="D16" s="7">
        <v>8.8210073045987514</v>
      </c>
      <c r="E16" s="7">
        <v>16.048380803645443</v>
      </c>
      <c r="F16" s="105"/>
      <c r="G16" s="106">
        <v>9.6426210190126636</v>
      </c>
    </row>
    <row r="17" spans="1:7" ht="14.5" x14ac:dyDescent="0.3">
      <c r="A17" s="2" t="s">
        <v>243</v>
      </c>
      <c r="B17" s="104">
        <v>1021.3000000000002</v>
      </c>
      <c r="C17" s="104">
        <v>1089.665</v>
      </c>
      <c r="D17" s="7">
        <v>1.8054388846207785</v>
      </c>
      <c r="E17" s="7">
        <v>6.6939195143444401</v>
      </c>
      <c r="F17" s="105"/>
      <c r="G17" s="106">
        <v>-8.4176548228094816</v>
      </c>
    </row>
    <row r="18" spans="1:7" x14ac:dyDescent="0.3">
      <c r="A18" s="17" t="s">
        <v>242</v>
      </c>
      <c r="B18" s="104">
        <v>56679.024735214916</v>
      </c>
      <c r="C18" s="104">
        <v>60354.57689994738</v>
      </c>
      <c r="D18" s="7">
        <v>100</v>
      </c>
      <c r="E18" s="7">
        <v>6.484854285872756</v>
      </c>
      <c r="F18" s="105"/>
      <c r="G18" s="106">
        <v>-0.14817876914477848</v>
      </c>
    </row>
    <row r="19" spans="1:7" x14ac:dyDescent="0.3">
      <c r="A19" s="8" t="s">
        <v>241</v>
      </c>
      <c r="B19" s="104">
        <v>26157.213796538152</v>
      </c>
      <c r="C19" s="104">
        <v>28529.671466260901</v>
      </c>
      <c r="D19" s="7">
        <v>47.27010432623176</v>
      </c>
      <c r="E19" s="7">
        <v>9.0699938004740357</v>
      </c>
      <c r="F19" s="105"/>
      <c r="G19" s="106">
        <v>0.35104786776008345</v>
      </c>
    </row>
    <row r="20" spans="1:7" x14ac:dyDescent="0.3">
      <c r="A20" s="10" t="s">
        <v>240</v>
      </c>
      <c r="B20" s="104">
        <v>30521.810938676754</v>
      </c>
      <c r="C20" s="104">
        <v>31824.905433686494</v>
      </c>
      <c r="D20" s="7">
        <v>52.729895673768269</v>
      </c>
      <c r="E20" s="7">
        <v>4.2693878735697144</v>
      </c>
      <c r="F20" s="105"/>
      <c r="G20" s="106">
        <v>-0.57601635390284545</v>
      </c>
    </row>
    <row r="21" spans="1:7" x14ac:dyDescent="0.3">
      <c r="A21" s="5"/>
      <c r="B21" s="107"/>
      <c r="C21" s="107"/>
      <c r="D21" s="107"/>
      <c r="E21" s="107"/>
      <c r="F21" s="107"/>
      <c r="G21" s="107"/>
    </row>
    <row r="22" spans="1:7" x14ac:dyDescent="0.3">
      <c r="A22" s="2"/>
      <c r="B22" s="108"/>
      <c r="C22" s="108"/>
      <c r="D22" s="108"/>
      <c r="E22" s="108"/>
      <c r="F22" s="108"/>
      <c r="G22" s="108"/>
    </row>
    <row r="23" spans="1:7" ht="14.5" x14ac:dyDescent="0.3">
      <c r="A23" s="109" t="s">
        <v>311</v>
      </c>
    </row>
    <row r="24" spans="1:7" ht="63" customHeight="1" x14ac:dyDescent="0.3">
      <c r="A24" s="247" t="s">
        <v>312</v>
      </c>
      <c r="B24" s="247"/>
      <c r="C24" s="247"/>
      <c r="D24" s="247"/>
      <c r="E24" s="247"/>
      <c r="F24" s="247"/>
      <c r="G24" s="247"/>
    </row>
    <row r="25" spans="1:7" ht="34.5" customHeight="1" x14ac:dyDescent="0.3">
      <c r="A25" s="249" t="s">
        <v>313</v>
      </c>
      <c r="B25" s="249"/>
      <c r="C25" s="249"/>
      <c r="D25" s="249"/>
      <c r="E25" s="249"/>
      <c r="F25" s="249"/>
      <c r="G25" s="249"/>
    </row>
    <row r="26" spans="1:7" ht="59.4" customHeight="1" x14ac:dyDescent="0.3">
      <c r="A26" s="247" t="s">
        <v>314</v>
      </c>
      <c r="B26" s="247"/>
      <c r="C26" s="247"/>
      <c r="D26" s="247"/>
      <c r="E26" s="247"/>
      <c r="F26" s="247"/>
      <c r="G26" s="247"/>
    </row>
    <row r="27" spans="1:7" x14ac:dyDescent="0.3">
      <c r="A27" s="2" t="s">
        <v>239</v>
      </c>
    </row>
    <row r="28" spans="1:7" x14ac:dyDescent="0.3">
      <c r="A28" s="2" t="s">
        <v>218</v>
      </c>
    </row>
    <row r="29" spans="1:7" x14ac:dyDescent="0.3">
      <c r="A29" s="2"/>
    </row>
    <row r="34" spans="1:1" x14ac:dyDescent="0.3">
      <c r="A34" s="152"/>
    </row>
  </sheetData>
  <mergeCells count="5">
    <mergeCell ref="A26:G26"/>
    <mergeCell ref="A2:B2"/>
    <mergeCell ref="B4:E4"/>
    <mergeCell ref="A24:G24"/>
    <mergeCell ref="A25:G2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67F98-A431-C046-9F2B-0FEF4F0AD3D9}">
  <dimension ref="A1:G19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32.54296875" style="1" customWidth="1"/>
    <col min="2" max="2" width="7.81640625" style="1" customWidth="1"/>
    <col min="3" max="233" width="8.81640625" style="1"/>
    <col min="234" max="234" width="32" style="1" customWidth="1"/>
    <col min="235" max="251" width="8.81640625" style="1"/>
    <col min="252" max="252" width="48.453125" style="1" customWidth="1"/>
    <col min="253" max="489" width="8.81640625" style="1"/>
    <col min="490" max="490" width="32" style="1" customWidth="1"/>
    <col min="491" max="507" width="8.81640625" style="1"/>
    <col min="508" max="508" width="48.453125" style="1" customWidth="1"/>
    <col min="509" max="745" width="8.81640625" style="1"/>
    <col min="746" max="746" width="32" style="1" customWidth="1"/>
    <col min="747" max="763" width="8.81640625" style="1"/>
    <col min="764" max="764" width="48.453125" style="1" customWidth="1"/>
    <col min="765" max="1001" width="8.81640625" style="1"/>
    <col min="1002" max="1002" width="32" style="1" customWidth="1"/>
    <col min="1003" max="1019" width="8.81640625" style="1"/>
    <col min="1020" max="1020" width="48.453125" style="1" customWidth="1"/>
    <col min="1021" max="1257" width="8.81640625" style="1"/>
    <col min="1258" max="1258" width="32" style="1" customWidth="1"/>
    <col min="1259" max="1275" width="8.81640625" style="1"/>
    <col min="1276" max="1276" width="48.453125" style="1" customWidth="1"/>
    <col min="1277" max="1513" width="8.81640625" style="1"/>
    <col min="1514" max="1514" width="32" style="1" customWidth="1"/>
    <col min="1515" max="1531" width="8.81640625" style="1"/>
    <col min="1532" max="1532" width="48.453125" style="1" customWidth="1"/>
    <col min="1533" max="1769" width="8.81640625" style="1"/>
    <col min="1770" max="1770" width="32" style="1" customWidth="1"/>
    <col min="1771" max="1787" width="8.81640625" style="1"/>
    <col min="1788" max="1788" width="48.453125" style="1" customWidth="1"/>
    <col min="1789" max="2025" width="8.81640625" style="1"/>
    <col min="2026" max="2026" width="32" style="1" customWidth="1"/>
    <col min="2027" max="2043" width="8.81640625" style="1"/>
    <col min="2044" max="2044" width="48.453125" style="1" customWidth="1"/>
    <col min="2045" max="2281" width="8.81640625" style="1"/>
    <col min="2282" max="2282" width="32" style="1" customWidth="1"/>
    <col min="2283" max="2299" width="8.81640625" style="1"/>
    <col min="2300" max="2300" width="48.453125" style="1" customWidth="1"/>
    <col min="2301" max="2537" width="8.81640625" style="1"/>
    <col min="2538" max="2538" width="32" style="1" customWidth="1"/>
    <col min="2539" max="2555" width="8.81640625" style="1"/>
    <col min="2556" max="2556" width="48.453125" style="1" customWidth="1"/>
    <col min="2557" max="2793" width="8.81640625" style="1"/>
    <col min="2794" max="2794" width="32" style="1" customWidth="1"/>
    <col min="2795" max="2811" width="8.81640625" style="1"/>
    <col min="2812" max="2812" width="48.453125" style="1" customWidth="1"/>
    <col min="2813" max="3049" width="8.81640625" style="1"/>
    <col min="3050" max="3050" width="32" style="1" customWidth="1"/>
    <col min="3051" max="3067" width="8.81640625" style="1"/>
    <col min="3068" max="3068" width="48.453125" style="1" customWidth="1"/>
    <col min="3069" max="3305" width="8.81640625" style="1"/>
    <col min="3306" max="3306" width="32" style="1" customWidth="1"/>
    <col min="3307" max="3323" width="8.81640625" style="1"/>
    <col min="3324" max="3324" width="48.453125" style="1" customWidth="1"/>
    <col min="3325" max="3561" width="8.81640625" style="1"/>
    <col min="3562" max="3562" width="32" style="1" customWidth="1"/>
    <col min="3563" max="3579" width="8.81640625" style="1"/>
    <col min="3580" max="3580" width="48.453125" style="1" customWidth="1"/>
    <col min="3581" max="3817" width="8.81640625" style="1"/>
    <col min="3818" max="3818" width="32" style="1" customWidth="1"/>
    <col min="3819" max="3835" width="8.81640625" style="1"/>
    <col min="3836" max="3836" width="48.453125" style="1" customWidth="1"/>
    <col min="3837" max="4073" width="8.81640625" style="1"/>
    <col min="4074" max="4074" width="32" style="1" customWidth="1"/>
    <col min="4075" max="4091" width="8.81640625" style="1"/>
    <col min="4092" max="4092" width="48.453125" style="1" customWidth="1"/>
    <col min="4093" max="4329" width="8.81640625" style="1"/>
    <col min="4330" max="4330" width="32" style="1" customWidth="1"/>
    <col min="4331" max="4347" width="8.81640625" style="1"/>
    <col min="4348" max="4348" width="48.453125" style="1" customWidth="1"/>
    <col min="4349" max="4585" width="8.81640625" style="1"/>
    <col min="4586" max="4586" width="32" style="1" customWidth="1"/>
    <col min="4587" max="4603" width="8.81640625" style="1"/>
    <col min="4604" max="4604" width="48.453125" style="1" customWidth="1"/>
    <col min="4605" max="4841" width="8.81640625" style="1"/>
    <col min="4842" max="4842" width="32" style="1" customWidth="1"/>
    <col min="4843" max="4859" width="8.81640625" style="1"/>
    <col min="4860" max="4860" width="48.453125" style="1" customWidth="1"/>
    <col min="4861" max="5097" width="8.81640625" style="1"/>
    <col min="5098" max="5098" width="32" style="1" customWidth="1"/>
    <col min="5099" max="5115" width="8.81640625" style="1"/>
    <col min="5116" max="5116" width="48.453125" style="1" customWidth="1"/>
    <col min="5117" max="5353" width="8.81640625" style="1"/>
    <col min="5354" max="5354" width="32" style="1" customWidth="1"/>
    <col min="5355" max="5371" width="8.81640625" style="1"/>
    <col min="5372" max="5372" width="48.453125" style="1" customWidth="1"/>
    <col min="5373" max="5609" width="8.81640625" style="1"/>
    <col min="5610" max="5610" width="32" style="1" customWidth="1"/>
    <col min="5611" max="5627" width="8.81640625" style="1"/>
    <col min="5628" max="5628" width="48.453125" style="1" customWidth="1"/>
    <col min="5629" max="5865" width="8.81640625" style="1"/>
    <col min="5866" max="5866" width="32" style="1" customWidth="1"/>
    <col min="5867" max="5883" width="8.81640625" style="1"/>
    <col min="5884" max="5884" width="48.453125" style="1" customWidth="1"/>
    <col min="5885" max="6121" width="8.81640625" style="1"/>
    <col min="6122" max="6122" width="32" style="1" customWidth="1"/>
    <col min="6123" max="6139" width="8.81640625" style="1"/>
    <col min="6140" max="6140" width="48.453125" style="1" customWidth="1"/>
    <col min="6141" max="6377" width="8.81640625" style="1"/>
    <col min="6378" max="6378" width="32" style="1" customWidth="1"/>
    <col min="6379" max="6395" width="8.81640625" style="1"/>
    <col min="6396" max="6396" width="48.453125" style="1" customWidth="1"/>
    <col min="6397" max="6633" width="8.81640625" style="1"/>
    <col min="6634" max="6634" width="32" style="1" customWidth="1"/>
    <col min="6635" max="6651" width="8.81640625" style="1"/>
    <col min="6652" max="6652" width="48.453125" style="1" customWidth="1"/>
    <col min="6653" max="6889" width="8.81640625" style="1"/>
    <col min="6890" max="6890" width="32" style="1" customWidth="1"/>
    <col min="6891" max="6907" width="8.81640625" style="1"/>
    <col min="6908" max="6908" width="48.453125" style="1" customWidth="1"/>
    <col min="6909" max="7145" width="8.81640625" style="1"/>
    <col min="7146" max="7146" width="32" style="1" customWidth="1"/>
    <col min="7147" max="7163" width="8.81640625" style="1"/>
    <col min="7164" max="7164" width="48.453125" style="1" customWidth="1"/>
    <col min="7165" max="7401" width="8.81640625" style="1"/>
    <col min="7402" max="7402" width="32" style="1" customWidth="1"/>
    <col min="7403" max="7419" width="8.81640625" style="1"/>
    <col min="7420" max="7420" width="48.453125" style="1" customWidth="1"/>
    <col min="7421" max="7657" width="8.81640625" style="1"/>
    <col min="7658" max="7658" width="32" style="1" customWidth="1"/>
    <col min="7659" max="7675" width="8.81640625" style="1"/>
    <col min="7676" max="7676" width="48.453125" style="1" customWidth="1"/>
    <col min="7677" max="7913" width="8.81640625" style="1"/>
    <col min="7914" max="7914" width="32" style="1" customWidth="1"/>
    <col min="7915" max="7931" width="8.81640625" style="1"/>
    <col min="7932" max="7932" width="48.453125" style="1" customWidth="1"/>
    <col min="7933" max="8169" width="8.81640625" style="1"/>
    <col min="8170" max="8170" width="32" style="1" customWidth="1"/>
    <col min="8171" max="8187" width="8.81640625" style="1"/>
    <col min="8188" max="8188" width="48.453125" style="1" customWidth="1"/>
    <col min="8189" max="8425" width="8.81640625" style="1"/>
    <col min="8426" max="8426" width="32" style="1" customWidth="1"/>
    <col min="8427" max="8443" width="8.81640625" style="1"/>
    <col min="8444" max="8444" width="48.453125" style="1" customWidth="1"/>
    <col min="8445" max="8681" width="8.81640625" style="1"/>
    <col min="8682" max="8682" width="32" style="1" customWidth="1"/>
    <col min="8683" max="8699" width="8.81640625" style="1"/>
    <col min="8700" max="8700" width="48.453125" style="1" customWidth="1"/>
    <col min="8701" max="8937" width="8.81640625" style="1"/>
    <col min="8938" max="8938" width="32" style="1" customWidth="1"/>
    <col min="8939" max="8955" width="8.81640625" style="1"/>
    <col min="8956" max="8956" width="48.453125" style="1" customWidth="1"/>
    <col min="8957" max="9193" width="8.81640625" style="1"/>
    <col min="9194" max="9194" width="32" style="1" customWidth="1"/>
    <col min="9195" max="9211" width="8.81640625" style="1"/>
    <col min="9212" max="9212" width="48.453125" style="1" customWidth="1"/>
    <col min="9213" max="9449" width="8.81640625" style="1"/>
    <col min="9450" max="9450" width="32" style="1" customWidth="1"/>
    <col min="9451" max="9467" width="8.81640625" style="1"/>
    <col min="9468" max="9468" width="48.453125" style="1" customWidth="1"/>
    <col min="9469" max="9705" width="8.81640625" style="1"/>
    <col min="9706" max="9706" width="32" style="1" customWidth="1"/>
    <col min="9707" max="9723" width="8.81640625" style="1"/>
    <col min="9724" max="9724" width="48.453125" style="1" customWidth="1"/>
    <col min="9725" max="9961" width="8.81640625" style="1"/>
    <col min="9962" max="9962" width="32" style="1" customWidth="1"/>
    <col min="9963" max="9979" width="8.81640625" style="1"/>
    <col min="9980" max="9980" width="48.453125" style="1" customWidth="1"/>
    <col min="9981" max="10217" width="8.81640625" style="1"/>
    <col min="10218" max="10218" width="32" style="1" customWidth="1"/>
    <col min="10219" max="10235" width="8.81640625" style="1"/>
    <col min="10236" max="10236" width="48.453125" style="1" customWidth="1"/>
    <col min="10237" max="10473" width="8.81640625" style="1"/>
    <col min="10474" max="10474" width="32" style="1" customWidth="1"/>
    <col min="10475" max="10491" width="8.81640625" style="1"/>
    <col min="10492" max="10492" width="48.453125" style="1" customWidth="1"/>
    <col min="10493" max="10729" width="8.81640625" style="1"/>
    <col min="10730" max="10730" width="32" style="1" customWidth="1"/>
    <col min="10731" max="10747" width="8.81640625" style="1"/>
    <col min="10748" max="10748" width="48.453125" style="1" customWidth="1"/>
    <col min="10749" max="10985" width="8.81640625" style="1"/>
    <col min="10986" max="10986" width="32" style="1" customWidth="1"/>
    <col min="10987" max="11003" width="8.81640625" style="1"/>
    <col min="11004" max="11004" width="48.453125" style="1" customWidth="1"/>
    <col min="11005" max="11241" width="8.81640625" style="1"/>
    <col min="11242" max="11242" width="32" style="1" customWidth="1"/>
    <col min="11243" max="11259" width="8.81640625" style="1"/>
    <col min="11260" max="11260" width="48.453125" style="1" customWidth="1"/>
    <col min="11261" max="11497" width="8.81640625" style="1"/>
    <col min="11498" max="11498" width="32" style="1" customWidth="1"/>
    <col min="11499" max="11515" width="8.81640625" style="1"/>
    <col min="11516" max="11516" width="48.453125" style="1" customWidth="1"/>
    <col min="11517" max="11753" width="8.81640625" style="1"/>
    <col min="11754" max="11754" width="32" style="1" customWidth="1"/>
    <col min="11755" max="11771" width="8.81640625" style="1"/>
    <col min="11772" max="11772" width="48.453125" style="1" customWidth="1"/>
    <col min="11773" max="12009" width="8.81640625" style="1"/>
    <col min="12010" max="12010" width="32" style="1" customWidth="1"/>
    <col min="12011" max="12027" width="8.81640625" style="1"/>
    <col min="12028" max="12028" width="48.453125" style="1" customWidth="1"/>
    <col min="12029" max="12265" width="8.81640625" style="1"/>
    <col min="12266" max="12266" width="32" style="1" customWidth="1"/>
    <col min="12267" max="12283" width="8.81640625" style="1"/>
    <col min="12284" max="12284" width="48.453125" style="1" customWidth="1"/>
    <col min="12285" max="12521" width="8.81640625" style="1"/>
    <col min="12522" max="12522" width="32" style="1" customWidth="1"/>
    <col min="12523" max="12539" width="8.81640625" style="1"/>
    <col min="12540" max="12540" width="48.453125" style="1" customWidth="1"/>
    <col min="12541" max="12777" width="8.81640625" style="1"/>
    <col min="12778" max="12778" width="32" style="1" customWidth="1"/>
    <col min="12779" max="12795" width="8.81640625" style="1"/>
    <col min="12796" max="12796" width="48.453125" style="1" customWidth="1"/>
    <col min="12797" max="13033" width="8.81640625" style="1"/>
    <col min="13034" max="13034" width="32" style="1" customWidth="1"/>
    <col min="13035" max="13051" width="8.81640625" style="1"/>
    <col min="13052" max="13052" width="48.453125" style="1" customWidth="1"/>
    <col min="13053" max="13289" width="8.81640625" style="1"/>
    <col min="13290" max="13290" width="32" style="1" customWidth="1"/>
    <col min="13291" max="13307" width="8.81640625" style="1"/>
    <col min="13308" max="13308" width="48.453125" style="1" customWidth="1"/>
    <col min="13309" max="13545" width="8.81640625" style="1"/>
    <col min="13546" max="13546" width="32" style="1" customWidth="1"/>
    <col min="13547" max="13563" width="8.81640625" style="1"/>
    <col min="13564" max="13564" width="48.453125" style="1" customWidth="1"/>
    <col min="13565" max="13801" width="8.81640625" style="1"/>
    <col min="13802" max="13802" width="32" style="1" customWidth="1"/>
    <col min="13803" max="13819" width="8.81640625" style="1"/>
    <col min="13820" max="13820" width="48.453125" style="1" customWidth="1"/>
    <col min="13821" max="14057" width="8.81640625" style="1"/>
    <col min="14058" max="14058" width="32" style="1" customWidth="1"/>
    <col min="14059" max="14075" width="8.81640625" style="1"/>
    <col min="14076" max="14076" width="48.453125" style="1" customWidth="1"/>
    <col min="14077" max="14313" width="8.81640625" style="1"/>
    <col min="14314" max="14314" width="32" style="1" customWidth="1"/>
    <col min="14315" max="14331" width="8.81640625" style="1"/>
    <col min="14332" max="14332" width="48.453125" style="1" customWidth="1"/>
    <col min="14333" max="14569" width="8.81640625" style="1"/>
    <col min="14570" max="14570" width="32" style="1" customWidth="1"/>
    <col min="14571" max="14587" width="8.81640625" style="1"/>
    <col min="14588" max="14588" width="48.453125" style="1" customWidth="1"/>
    <col min="14589" max="14825" width="8.81640625" style="1"/>
    <col min="14826" max="14826" width="32" style="1" customWidth="1"/>
    <col min="14827" max="14843" width="8.81640625" style="1"/>
    <col min="14844" max="14844" width="48.453125" style="1" customWidth="1"/>
    <col min="14845" max="15081" width="8.81640625" style="1"/>
    <col min="15082" max="15082" width="32" style="1" customWidth="1"/>
    <col min="15083" max="15099" width="8.81640625" style="1"/>
    <col min="15100" max="15100" width="48.453125" style="1" customWidth="1"/>
    <col min="15101" max="15337" width="8.81640625" style="1"/>
    <col min="15338" max="15338" width="32" style="1" customWidth="1"/>
    <col min="15339" max="15355" width="8.81640625" style="1"/>
    <col min="15356" max="15356" width="48.453125" style="1" customWidth="1"/>
    <col min="15357" max="15593" width="8.81640625" style="1"/>
    <col min="15594" max="15594" width="32" style="1" customWidth="1"/>
    <col min="15595" max="15611" width="8.81640625" style="1"/>
    <col min="15612" max="15612" width="48.453125" style="1" customWidth="1"/>
    <col min="15613" max="15849" width="8.81640625" style="1"/>
    <col min="15850" max="15850" width="32" style="1" customWidth="1"/>
    <col min="15851" max="15867" width="8.81640625" style="1"/>
    <col min="15868" max="15868" width="48.453125" style="1" customWidth="1"/>
    <col min="15869" max="16105" width="8.81640625" style="1"/>
    <col min="16106" max="16106" width="32" style="1" customWidth="1"/>
    <col min="16107" max="16123" width="8.81640625" style="1"/>
    <col min="16124" max="16124" width="48.453125" style="1" customWidth="1"/>
    <col min="16125" max="16361" width="8.81640625" style="1"/>
    <col min="16362" max="16362" width="32" style="1" customWidth="1"/>
    <col min="16363" max="16381" width="8.81640625" style="1"/>
    <col min="16382" max="16384" width="9.08984375" style="1" customWidth="1"/>
  </cols>
  <sheetData>
    <row r="1" spans="1:7" x14ac:dyDescent="0.3">
      <c r="A1" s="89" t="s">
        <v>338</v>
      </c>
      <c r="B1" s="90"/>
    </row>
    <row r="2" spans="1:7" x14ac:dyDescent="0.3">
      <c r="A2" s="90"/>
      <c r="B2" s="90"/>
    </row>
    <row r="3" spans="1:7" x14ac:dyDescent="0.3">
      <c r="A3" s="91"/>
      <c r="B3" s="91"/>
      <c r="C3" s="92"/>
      <c r="D3" s="92"/>
      <c r="F3" s="93" t="s">
        <v>201</v>
      </c>
    </row>
    <row r="4" spans="1:7" x14ac:dyDescent="0.3">
      <c r="A4" s="91"/>
      <c r="B4" s="91">
        <v>2015</v>
      </c>
      <c r="C4" s="94">
        <v>2018</v>
      </c>
      <c r="D4" s="94">
        <v>2019</v>
      </c>
      <c r="E4" s="94">
        <v>2020</v>
      </c>
      <c r="F4" s="94">
        <v>2021</v>
      </c>
    </row>
    <row r="5" spans="1:7" x14ac:dyDescent="0.3">
      <c r="A5" s="90"/>
      <c r="B5" s="90"/>
    </row>
    <row r="6" spans="1:7" x14ac:dyDescent="0.3">
      <c r="A6" s="95" t="s">
        <v>200</v>
      </c>
      <c r="B6" s="137">
        <v>100</v>
      </c>
      <c r="C6" s="137">
        <v>104.56393790418178</v>
      </c>
      <c r="D6" s="137">
        <v>105.9861291159126</v>
      </c>
      <c r="E6" s="137">
        <v>108.22543339910446</v>
      </c>
      <c r="F6" s="137">
        <v>118.8450128192364</v>
      </c>
      <c r="G6" s="87"/>
    </row>
    <row r="7" spans="1:7" x14ac:dyDescent="0.3">
      <c r="A7" s="95" t="s">
        <v>199</v>
      </c>
      <c r="B7" s="137">
        <v>100</v>
      </c>
      <c r="C7" s="137">
        <v>99.434917420607064</v>
      </c>
      <c r="D7" s="137">
        <v>100.21110793314016</v>
      </c>
      <c r="E7" s="137">
        <v>98.155229515977027</v>
      </c>
      <c r="F7" s="137">
        <v>101.70368791938432</v>
      </c>
      <c r="G7" s="87"/>
    </row>
    <row r="8" spans="1:7" x14ac:dyDescent="0.3">
      <c r="A8" s="75" t="s">
        <v>198</v>
      </c>
      <c r="B8" s="137">
        <v>100</v>
      </c>
      <c r="C8" s="137">
        <v>103.59851751436398</v>
      </c>
      <c r="D8" s="137">
        <v>104.20117693702203</v>
      </c>
      <c r="E8" s="137">
        <v>105.37695515925996</v>
      </c>
      <c r="F8" s="137">
        <v>107.89922213353144</v>
      </c>
      <c r="G8" s="87"/>
    </row>
    <row r="9" spans="1:7" x14ac:dyDescent="0.3">
      <c r="A9" s="96" t="s">
        <v>197</v>
      </c>
      <c r="B9" s="214">
        <v>100</v>
      </c>
      <c r="C9" s="214">
        <v>102.96769789459111</v>
      </c>
      <c r="D9" s="214">
        <v>103.86076321445378</v>
      </c>
      <c r="E9" s="214">
        <v>104.46635090860427</v>
      </c>
      <c r="F9" s="214">
        <v>111.40592146597848</v>
      </c>
      <c r="G9" s="87"/>
    </row>
    <row r="10" spans="1:7" x14ac:dyDescent="0.3">
      <c r="A10" s="96"/>
      <c r="B10" s="137"/>
      <c r="C10" s="137"/>
      <c r="D10" s="137"/>
      <c r="E10" s="137"/>
      <c r="F10" s="137"/>
      <c r="G10" s="87"/>
    </row>
    <row r="11" spans="1:7" x14ac:dyDescent="0.3">
      <c r="A11" s="96" t="s">
        <v>196</v>
      </c>
      <c r="B11" s="214">
        <v>100</v>
      </c>
      <c r="C11" s="214">
        <v>103.34721429765854</v>
      </c>
      <c r="D11" s="214">
        <v>104.17044672308694</v>
      </c>
      <c r="E11" s="214">
        <v>103.33692802752348</v>
      </c>
      <c r="F11" s="214">
        <v>112.31530052555689</v>
      </c>
      <c r="G11" s="87"/>
    </row>
    <row r="12" spans="1:7" x14ac:dyDescent="0.3">
      <c r="A12" s="95" t="s">
        <v>195</v>
      </c>
      <c r="B12" s="137">
        <v>100</v>
      </c>
      <c r="C12" s="137">
        <v>92.322883270032605</v>
      </c>
      <c r="D12" s="137">
        <v>94.169340935433269</v>
      </c>
      <c r="E12" s="137">
        <v>92.097615434853736</v>
      </c>
      <c r="F12" s="137">
        <v>111.62230990704273</v>
      </c>
      <c r="G12" s="87"/>
    </row>
    <row r="13" spans="1:7" x14ac:dyDescent="0.3">
      <c r="A13" s="95" t="s">
        <v>194</v>
      </c>
      <c r="B13" s="137">
        <v>100</v>
      </c>
      <c r="C13" s="137">
        <v>107.09251626170611</v>
      </c>
      <c r="D13" s="137">
        <v>106.02159109908908</v>
      </c>
      <c r="E13" s="137">
        <v>107.18782860117913</v>
      </c>
      <c r="F13" s="137">
        <v>123.82337960008218</v>
      </c>
      <c r="G13" s="87"/>
    </row>
    <row r="14" spans="1:7" x14ac:dyDescent="0.3">
      <c r="A14" s="95" t="s">
        <v>193</v>
      </c>
      <c r="B14" s="137">
        <v>100</v>
      </c>
      <c r="C14" s="137">
        <v>108.85272371903044</v>
      </c>
      <c r="D14" s="137">
        <v>112.0094527068823</v>
      </c>
      <c r="E14" s="137">
        <v>101.36855469972848</v>
      </c>
      <c r="F14" s="137">
        <v>115.05330958419182</v>
      </c>
      <c r="G14" s="87"/>
    </row>
    <row r="15" spans="1:7" x14ac:dyDescent="0.3">
      <c r="A15" s="95"/>
      <c r="B15" s="137"/>
      <c r="C15" s="137"/>
      <c r="D15" s="137"/>
      <c r="E15" s="137"/>
      <c r="F15" s="137"/>
      <c r="G15" s="87"/>
    </row>
    <row r="16" spans="1:7" x14ac:dyDescent="0.3">
      <c r="A16" s="96" t="s">
        <v>192</v>
      </c>
      <c r="B16" s="214">
        <v>100</v>
      </c>
      <c r="C16" s="214">
        <v>102.7601999534885</v>
      </c>
      <c r="D16" s="214">
        <v>103.7110148227646</v>
      </c>
      <c r="E16" s="214">
        <v>105.57736497984665</v>
      </c>
      <c r="F16" s="214">
        <v>110.7226527850476</v>
      </c>
      <c r="G16" s="87"/>
    </row>
    <row r="17" spans="1:6" x14ac:dyDescent="0.3">
      <c r="A17" s="97"/>
      <c r="B17" s="97"/>
      <c r="C17" s="97"/>
      <c r="D17" s="97"/>
      <c r="E17" s="97"/>
      <c r="F17" s="97"/>
    </row>
    <row r="18" spans="1:6" x14ac:dyDescent="0.3">
      <c r="A18" s="75"/>
      <c r="B18" s="75"/>
      <c r="C18" s="98"/>
      <c r="D18" s="98"/>
      <c r="E18" s="98"/>
    </row>
    <row r="19" spans="1:6" x14ac:dyDescent="0.3">
      <c r="A19" s="75" t="s">
        <v>191</v>
      </c>
      <c r="B19" s="7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8C00-73AE-4A6A-A286-B31FAE157DB2}">
  <dimension ref="A1:H10"/>
  <sheetViews>
    <sheetView zoomScale="80" zoomScaleNormal="80" workbookViewId="0">
      <selection activeCell="A2" sqref="A2"/>
    </sheetView>
  </sheetViews>
  <sheetFormatPr defaultRowHeight="14.5" x14ac:dyDescent="0.35"/>
  <cols>
    <col min="1" max="1" width="46.81640625" customWidth="1"/>
    <col min="6" max="8" width="9.1796875" customWidth="1"/>
    <col min="257" max="257" width="46.81640625" customWidth="1"/>
    <col min="262" max="264" width="9.1796875" customWidth="1"/>
    <col min="513" max="513" width="46.81640625" customWidth="1"/>
    <col min="518" max="520" width="9.1796875" customWidth="1"/>
    <col min="769" max="769" width="46.81640625" customWidth="1"/>
    <col min="774" max="776" width="9.1796875" customWidth="1"/>
    <col min="1025" max="1025" width="46.81640625" customWidth="1"/>
    <col min="1030" max="1032" width="9.1796875" customWidth="1"/>
    <col min="1281" max="1281" width="46.81640625" customWidth="1"/>
    <col min="1286" max="1288" width="9.1796875" customWidth="1"/>
    <col min="1537" max="1537" width="46.81640625" customWidth="1"/>
    <col min="1542" max="1544" width="9.1796875" customWidth="1"/>
    <col min="1793" max="1793" width="46.81640625" customWidth="1"/>
    <col min="1798" max="1800" width="9.1796875" customWidth="1"/>
    <col min="2049" max="2049" width="46.81640625" customWidth="1"/>
    <col min="2054" max="2056" width="9.1796875" customWidth="1"/>
    <col min="2305" max="2305" width="46.81640625" customWidth="1"/>
    <col min="2310" max="2312" width="9.1796875" customWidth="1"/>
    <col min="2561" max="2561" width="46.81640625" customWidth="1"/>
    <col min="2566" max="2568" width="9.1796875" customWidth="1"/>
    <col min="2817" max="2817" width="46.81640625" customWidth="1"/>
    <col min="2822" max="2824" width="9.1796875" customWidth="1"/>
    <col min="3073" max="3073" width="46.81640625" customWidth="1"/>
    <col min="3078" max="3080" width="9.1796875" customWidth="1"/>
    <col min="3329" max="3329" width="46.81640625" customWidth="1"/>
    <col min="3334" max="3336" width="9.1796875" customWidth="1"/>
    <col min="3585" max="3585" width="46.81640625" customWidth="1"/>
    <col min="3590" max="3592" width="9.1796875" customWidth="1"/>
    <col min="3841" max="3841" width="46.81640625" customWidth="1"/>
    <col min="3846" max="3848" width="9.1796875" customWidth="1"/>
    <col min="4097" max="4097" width="46.81640625" customWidth="1"/>
    <col min="4102" max="4104" width="9.1796875" customWidth="1"/>
    <col min="4353" max="4353" width="46.81640625" customWidth="1"/>
    <col min="4358" max="4360" width="9.1796875" customWidth="1"/>
    <col min="4609" max="4609" width="46.81640625" customWidth="1"/>
    <col min="4614" max="4616" width="9.1796875" customWidth="1"/>
    <col min="4865" max="4865" width="46.81640625" customWidth="1"/>
    <col min="4870" max="4872" width="9.1796875" customWidth="1"/>
    <col min="5121" max="5121" width="46.81640625" customWidth="1"/>
    <col min="5126" max="5128" width="9.1796875" customWidth="1"/>
    <col min="5377" max="5377" width="46.81640625" customWidth="1"/>
    <col min="5382" max="5384" width="9.1796875" customWidth="1"/>
    <col min="5633" max="5633" width="46.81640625" customWidth="1"/>
    <col min="5638" max="5640" width="9.1796875" customWidth="1"/>
    <col min="5889" max="5889" width="46.81640625" customWidth="1"/>
    <col min="5894" max="5896" width="9.1796875" customWidth="1"/>
    <col min="6145" max="6145" width="46.81640625" customWidth="1"/>
    <col min="6150" max="6152" width="9.1796875" customWidth="1"/>
    <col min="6401" max="6401" width="46.81640625" customWidth="1"/>
    <col min="6406" max="6408" width="9.1796875" customWidth="1"/>
    <col min="6657" max="6657" width="46.81640625" customWidth="1"/>
    <col min="6662" max="6664" width="9.1796875" customWidth="1"/>
    <col min="6913" max="6913" width="46.81640625" customWidth="1"/>
    <col min="6918" max="6920" width="9.1796875" customWidth="1"/>
    <col min="7169" max="7169" width="46.81640625" customWidth="1"/>
    <col min="7174" max="7176" width="9.1796875" customWidth="1"/>
    <col min="7425" max="7425" width="46.81640625" customWidth="1"/>
    <col min="7430" max="7432" width="9.1796875" customWidth="1"/>
    <col min="7681" max="7681" width="46.81640625" customWidth="1"/>
    <col min="7686" max="7688" width="9.1796875" customWidth="1"/>
    <col min="7937" max="7937" width="46.81640625" customWidth="1"/>
    <col min="7942" max="7944" width="9.1796875" customWidth="1"/>
    <col min="8193" max="8193" width="46.81640625" customWidth="1"/>
    <col min="8198" max="8200" width="9.1796875" customWidth="1"/>
    <col min="8449" max="8449" width="46.81640625" customWidth="1"/>
    <col min="8454" max="8456" width="9.1796875" customWidth="1"/>
    <col min="8705" max="8705" width="46.81640625" customWidth="1"/>
    <col min="8710" max="8712" width="9.1796875" customWidth="1"/>
    <col min="8961" max="8961" width="46.81640625" customWidth="1"/>
    <col min="8966" max="8968" width="9.1796875" customWidth="1"/>
    <col min="9217" max="9217" width="46.81640625" customWidth="1"/>
    <col min="9222" max="9224" width="9.1796875" customWidth="1"/>
    <col min="9473" max="9473" width="46.81640625" customWidth="1"/>
    <col min="9478" max="9480" width="9.1796875" customWidth="1"/>
    <col min="9729" max="9729" width="46.81640625" customWidth="1"/>
    <col min="9734" max="9736" width="9.1796875" customWidth="1"/>
    <col min="9985" max="9985" width="46.81640625" customWidth="1"/>
    <col min="9990" max="9992" width="9.1796875" customWidth="1"/>
    <col min="10241" max="10241" width="46.81640625" customWidth="1"/>
    <col min="10246" max="10248" width="9.1796875" customWidth="1"/>
    <col min="10497" max="10497" width="46.81640625" customWidth="1"/>
    <col min="10502" max="10504" width="9.1796875" customWidth="1"/>
    <col min="10753" max="10753" width="46.81640625" customWidth="1"/>
    <col min="10758" max="10760" width="9.1796875" customWidth="1"/>
    <col min="11009" max="11009" width="46.81640625" customWidth="1"/>
    <col min="11014" max="11016" width="9.1796875" customWidth="1"/>
    <col min="11265" max="11265" width="46.81640625" customWidth="1"/>
    <col min="11270" max="11272" width="9.1796875" customWidth="1"/>
    <col min="11521" max="11521" width="46.81640625" customWidth="1"/>
    <col min="11526" max="11528" width="9.1796875" customWidth="1"/>
    <col min="11777" max="11777" width="46.81640625" customWidth="1"/>
    <col min="11782" max="11784" width="9.1796875" customWidth="1"/>
    <col min="12033" max="12033" width="46.81640625" customWidth="1"/>
    <col min="12038" max="12040" width="9.1796875" customWidth="1"/>
    <col min="12289" max="12289" width="46.81640625" customWidth="1"/>
    <col min="12294" max="12296" width="9.1796875" customWidth="1"/>
    <col min="12545" max="12545" width="46.81640625" customWidth="1"/>
    <col min="12550" max="12552" width="9.1796875" customWidth="1"/>
    <col min="12801" max="12801" width="46.81640625" customWidth="1"/>
    <col min="12806" max="12808" width="9.1796875" customWidth="1"/>
    <col min="13057" max="13057" width="46.81640625" customWidth="1"/>
    <col min="13062" max="13064" width="9.1796875" customWidth="1"/>
    <col min="13313" max="13313" width="46.81640625" customWidth="1"/>
    <col min="13318" max="13320" width="9.1796875" customWidth="1"/>
    <col min="13569" max="13569" width="46.81640625" customWidth="1"/>
    <col min="13574" max="13576" width="9.1796875" customWidth="1"/>
    <col min="13825" max="13825" width="46.81640625" customWidth="1"/>
    <col min="13830" max="13832" width="9.1796875" customWidth="1"/>
    <col min="14081" max="14081" width="46.81640625" customWidth="1"/>
    <col min="14086" max="14088" width="9.1796875" customWidth="1"/>
    <col min="14337" max="14337" width="46.81640625" customWidth="1"/>
    <col min="14342" max="14344" width="9.1796875" customWidth="1"/>
    <col min="14593" max="14593" width="46.81640625" customWidth="1"/>
    <col min="14598" max="14600" width="9.1796875" customWidth="1"/>
    <col min="14849" max="14849" width="46.81640625" customWidth="1"/>
    <col min="14854" max="14856" width="9.1796875" customWidth="1"/>
    <col min="15105" max="15105" width="46.81640625" customWidth="1"/>
    <col min="15110" max="15112" width="9.1796875" customWidth="1"/>
    <col min="15361" max="15361" width="46.81640625" customWidth="1"/>
    <col min="15366" max="15368" width="9.1796875" customWidth="1"/>
    <col min="15617" max="15617" width="46.81640625" customWidth="1"/>
    <col min="15622" max="15624" width="9.1796875" customWidth="1"/>
    <col min="15873" max="15873" width="46.81640625" customWidth="1"/>
    <col min="15878" max="15880" width="9.1796875" customWidth="1"/>
    <col min="16129" max="16129" width="46.81640625" customWidth="1"/>
    <col min="16134" max="16136" width="9.1796875" customWidth="1"/>
  </cols>
  <sheetData>
    <row r="1" spans="1:8" x14ac:dyDescent="0.35">
      <c r="A1" s="192" t="s">
        <v>339</v>
      </c>
      <c r="B1" s="192"/>
      <c r="C1" s="192"/>
      <c r="D1" s="192"/>
      <c r="E1" s="192"/>
      <c r="F1" s="192"/>
      <c r="G1" s="192"/>
      <c r="H1" s="192"/>
    </row>
    <row r="2" spans="1:8" x14ac:dyDescent="0.35">
      <c r="A2" s="192"/>
      <c r="B2" s="192"/>
      <c r="C2" s="192"/>
      <c r="D2" s="192"/>
      <c r="E2" s="192"/>
      <c r="F2" s="192"/>
      <c r="G2" s="192"/>
      <c r="H2" s="192"/>
    </row>
    <row r="3" spans="1:8" x14ac:dyDescent="0.35">
      <c r="A3" s="193"/>
      <c r="B3" s="193">
        <v>2015</v>
      </c>
      <c r="C3" s="193">
        <v>2016</v>
      </c>
      <c r="D3" s="193">
        <v>2017</v>
      </c>
      <c r="E3" s="193">
        <v>2018</v>
      </c>
      <c r="F3" s="193">
        <v>2019</v>
      </c>
      <c r="G3" s="193">
        <v>2020</v>
      </c>
      <c r="H3" s="193">
        <v>2021</v>
      </c>
    </row>
    <row r="4" spans="1:8" x14ac:dyDescent="0.35">
      <c r="A4" s="192"/>
      <c r="B4" s="192"/>
      <c r="C4" s="192"/>
      <c r="D4" s="192"/>
      <c r="E4" s="192"/>
      <c r="F4" s="192"/>
      <c r="G4" s="192"/>
      <c r="H4" s="192"/>
    </row>
    <row r="5" spans="1:8" x14ac:dyDescent="0.35">
      <c r="A5" s="192" t="s">
        <v>205</v>
      </c>
      <c r="B5" s="194">
        <v>102.23181654655956</v>
      </c>
      <c r="C5" s="194">
        <v>97.992056365184609</v>
      </c>
      <c r="D5" s="194">
        <v>104.22254765775077</v>
      </c>
      <c r="E5" s="194">
        <v>97.555031124076208</v>
      </c>
      <c r="F5" s="194">
        <v>100.07019700892451</v>
      </c>
      <c r="G5" s="194">
        <v>101.3943825396735</v>
      </c>
      <c r="H5" s="198">
        <v>98.117951786933631</v>
      </c>
    </row>
    <row r="6" spans="1:8" x14ac:dyDescent="0.35">
      <c r="A6" s="192" t="s">
        <v>204</v>
      </c>
      <c r="B6" s="194">
        <v>100.20381786656664</v>
      </c>
      <c r="C6" s="194">
        <v>95.426982252961139</v>
      </c>
      <c r="D6" s="194">
        <v>105.66454344612477</v>
      </c>
      <c r="E6" s="194">
        <v>92.082971086990653</v>
      </c>
      <c r="F6" s="194">
        <v>101.79858743024255</v>
      </c>
      <c r="G6" s="194">
        <v>96.882742395875397</v>
      </c>
      <c r="H6" s="198">
        <v>89.694554723411969</v>
      </c>
    </row>
    <row r="7" spans="1:8" x14ac:dyDescent="0.35">
      <c r="A7" s="192" t="s">
        <v>203</v>
      </c>
      <c r="B7" s="194">
        <v>99.124051332767564</v>
      </c>
      <c r="C7" s="194">
        <v>101.05916881952646</v>
      </c>
      <c r="D7" s="194">
        <v>110.38741798356392</v>
      </c>
      <c r="E7" s="194">
        <v>101.52599963234073</v>
      </c>
      <c r="F7" s="194">
        <v>99.372663084571442</v>
      </c>
      <c r="G7" s="194">
        <v>104.40984426348692</v>
      </c>
      <c r="H7" s="198">
        <v>90.604341502972773</v>
      </c>
    </row>
    <row r="8" spans="1:8" x14ac:dyDescent="0.35">
      <c r="A8" s="195" t="s">
        <v>202</v>
      </c>
      <c r="B8" s="196">
        <v>113.26928927232701</v>
      </c>
      <c r="C8" s="196">
        <v>102.43526070046667</v>
      </c>
      <c r="D8" s="196">
        <v>100.1593861576537</v>
      </c>
      <c r="E8" s="196">
        <v>93.627084258629338</v>
      </c>
      <c r="F8" s="196">
        <v>98.503514427855023</v>
      </c>
      <c r="G8" s="196">
        <v>112.83185380076262</v>
      </c>
      <c r="H8" s="199">
        <v>96.751067754716317</v>
      </c>
    </row>
    <row r="9" spans="1:8" x14ac:dyDescent="0.35">
      <c r="A9" s="192"/>
      <c r="B9" s="192"/>
      <c r="C9" s="192"/>
      <c r="D9" s="192"/>
      <c r="E9" s="192"/>
      <c r="F9" s="192"/>
      <c r="G9" s="192"/>
      <c r="H9" s="192"/>
    </row>
    <row r="10" spans="1:8" x14ac:dyDescent="0.35">
      <c r="A10" s="197" t="s">
        <v>218</v>
      </c>
      <c r="B10" s="192"/>
      <c r="C10" s="192"/>
      <c r="D10" s="192"/>
      <c r="E10" s="192"/>
      <c r="F10" s="192"/>
      <c r="G10" s="192"/>
      <c r="H10" s="19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E4B4A-0D90-5D46-A9F1-CC6EF5F84647}">
  <dimension ref="A1:M41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42" style="2" customWidth="1"/>
    <col min="2" max="2" width="9.453125" style="2" bestFit="1" customWidth="1"/>
    <col min="3" max="8" width="10.6328125" style="2" customWidth="1"/>
    <col min="9" max="11" width="11.453125" style="2" customWidth="1"/>
    <col min="12" max="13" width="9.08984375" style="1"/>
    <col min="14" max="16384" width="9.08984375" style="2"/>
  </cols>
  <sheetData>
    <row r="1" spans="1:11" x14ac:dyDescent="0.3">
      <c r="A1" s="2" t="s">
        <v>340</v>
      </c>
    </row>
    <row r="2" spans="1:11" x14ac:dyDescent="0.3">
      <c r="A2" s="17"/>
    </row>
    <row r="3" spans="1:11" ht="27" customHeight="1" x14ac:dyDescent="0.3">
      <c r="A3" s="15"/>
      <c r="B3" s="57">
        <v>2010</v>
      </c>
      <c r="C3" s="57">
        <v>2017</v>
      </c>
      <c r="D3" s="57">
        <v>2018</v>
      </c>
      <c r="E3" s="57">
        <v>2019</v>
      </c>
      <c r="F3" s="57">
        <v>2020</v>
      </c>
      <c r="G3" s="57">
        <v>2021</v>
      </c>
      <c r="H3" s="81" t="s">
        <v>117</v>
      </c>
      <c r="I3" s="81" t="s">
        <v>118</v>
      </c>
      <c r="J3" s="82"/>
      <c r="K3" s="82"/>
    </row>
    <row r="4" spans="1:11" ht="12.75" customHeight="1" x14ac:dyDescent="0.3">
      <c r="A4" s="200"/>
      <c r="B4" s="159"/>
      <c r="C4" s="159"/>
      <c r="D4" s="159"/>
      <c r="E4" s="159"/>
      <c r="F4" s="159"/>
      <c r="G4" s="159"/>
      <c r="H4" s="201"/>
      <c r="I4" s="201"/>
      <c r="J4" s="82"/>
      <c r="K4" s="82"/>
    </row>
    <row r="5" spans="1:11" ht="12.75" customHeight="1" x14ac:dyDescent="0.3">
      <c r="B5" s="244" t="s">
        <v>119</v>
      </c>
      <c r="C5" s="244"/>
      <c r="D5" s="244"/>
      <c r="E5" s="244"/>
      <c r="F5" s="244"/>
      <c r="G5" s="244"/>
      <c r="H5" s="244"/>
      <c r="I5" s="244"/>
      <c r="J5" s="63"/>
    </row>
    <row r="6" spans="1:11" x14ac:dyDescent="0.3">
      <c r="A6" s="2" t="s">
        <v>120</v>
      </c>
      <c r="B6" s="9">
        <v>24853.5</v>
      </c>
      <c r="C6" s="9">
        <v>27990.9</v>
      </c>
      <c r="D6" s="9">
        <v>29170.2</v>
      </c>
      <c r="E6" s="2">
        <v>29950.2</v>
      </c>
      <c r="F6" s="2">
        <v>29533.8</v>
      </c>
      <c r="G6" s="9">
        <v>28700.400000000001</v>
      </c>
      <c r="H6" s="80">
        <f>(G6-F6)/F6*100</f>
        <v>-2.8218515734514278</v>
      </c>
      <c r="I6" s="202">
        <f>(G6-B6)/B6*100</f>
        <v>15.478302854728716</v>
      </c>
      <c r="J6" s="83"/>
      <c r="K6" s="83"/>
    </row>
    <row r="7" spans="1:11" x14ac:dyDescent="0.3">
      <c r="A7" s="2" t="s">
        <v>121</v>
      </c>
      <c r="B7" s="9">
        <v>223143</v>
      </c>
      <c r="C7" s="9">
        <v>255103.3</v>
      </c>
      <c r="D7" s="9">
        <v>261488.2</v>
      </c>
      <c r="E7" s="9">
        <v>263466.8</v>
      </c>
      <c r="F7" s="9">
        <v>242522.8</v>
      </c>
      <c r="G7" s="9">
        <v>265126.5</v>
      </c>
      <c r="H7" s="80">
        <f t="shared" ref="H7:H8" si="0">(G7-F7)/F7*100</f>
        <v>9.3202371076039086</v>
      </c>
      <c r="I7" s="202">
        <f t="shared" ref="I7:I8" si="1">(G7-B7)/B7*100</f>
        <v>18.814616635968864</v>
      </c>
      <c r="J7" s="83"/>
      <c r="K7" s="83"/>
    </row>
    <row r="8" spans="1:11" x14ac:dyDescent="0.3">
      <c r="A8" s="2" t="s">
        <v>122</v>
      </c>
      <c r="B8" s="9">
        <v>1412989.4</v>
      </c>
      <c r="C8" s="9">
        <v>1514954.8</v>
      </c>
      <c r="D8" s="9">
        <v>1546984.2</v>
      </c>
      <c r="E8" s="9">
        <v>1569167.5</v>
      </c>
      <c r="F8" s="9">
        <v>1468170</v>
      </c>
      <c r="G8" s="9">
        <v>1560776.9</v>
      </c>
      <c r="H8" s="80">
        <f t="shared" si="0"/>
        <v>6.3076414856590119</v>
      </c>
      <c r="I8" s="202">
        <f t="shared" si="1"/>
        <v>10.45920797424241</v>
      </c>
      <c r="J8" s="83"/>
      <c r="K8" s="83"/>
    </row>
    <row r="9" spans="1:11" x14ac:dyDescent="0.3">
      <c r="A9" s="2" t="s">
        <v>341</v>
      </c>
      <c r="B9" s="80">
        <f t="shared" ref="B9:D9" si="2">B6/B7*100</f>
        <v>11.13792500773047</v>
      </c>
      <c r="C9" s="80">
        <f t="shared" si="2"/>
        <v>10.972378640339032</v>
      </c>
      <c r="D9" s="80">
        <f t="shared" si="2"/>
        <v>11.155455580787201</v>
      </c>
      <c r="E9" s="80">
        <f>E6/E7*100</f>
        <v>11.367732101350152</v>
      </c>
      <c r="F9" s="80">
        <f t="shared" ref="F9:G9" si="3">F6/F7*100</f>
        <v>12.17774163913661</v>
      </c>
      <c r="G9" s="80">
        <f t="shared" si="3"/>
        <v>10.825172134811119</v>
      </c>
      <c r="H9" s="80" t="s">
        <v>14</v>
      </c>
      <c r="I9" s="80" t="s">
        <v>14</v>
      </c>
      <c r="J9" s="84"/>
      <c r="K9" s="84"/>
    </row>
    <row r="10" spans="1:11" x14ac:dyDescent="0.3">
      <c r="A10" s="2" t="s">
        <v>343</v>
      </c>
      <c r="B10" s="80">
        <f t="shared" ref="B10:D10" si="4">B6/B8*100</f>
        <v>1.7589303925422228</v>
      </c>
      <c r="C10" s="80">
        <f t="shared" si="4"/>
        <v>1.8476392827033519</v>
      </c>
      <c r="D10" s="80">
        <f t="shared" si="4"/>
        <v>1.8856171898846803</v>
      </c>
      <c r="E10" s="80">
        <f>E6/E8*100</f>
        <v>1.9086681313499037</v>
      </c>
      <c r="F10" s="80">
        <f>F6/F8*100</f>
        <v>2.011606285375672</v>
      </c>
      <c r="G10" s="80">
        <f>G6/G8*100</f>
        <v>1.8388534581720171</v>
      </c>
      <c r="H10" s="80" t="s">
        <v>14</v>
      </c>
      <c r="I10" s="80" t="s">
        <v>14</v>
      </c>
      <c r="J10" s="84"/>
      <c r="K10" s="84"/>
    </row>
    <row r="11" spans="1:11" x14ac:dyDescent="0.3">
      <c r="I11" s="84"/>
      <c r="J11" s="84"/>
      <c r="K11" s="84"/>
    </row>
    <row r="12" spans="1:11" ht="13.75" customHeight="1" x14ac:dyDescent="0.3">
      <c r="B12" s="244" t="s">
        <v>123</v>
      </c>
      <c r="C12" s="244"/>
      <c r="D12" s="244"/>
      <c r="E12" s="244"/>
      <c r="F12" s="244"/>
      <c r="G12" s="244"/>
      <c r="H12" s="244"/>
      <c r="I12" s="244"/>
      <c r="J12" s="63"/>
    </row>
    <row r="13" spans="1:11" x14ac:dyDescent="0.3">
      <c r="A13" s="2" t="s">
        <v>120</v>
      </c>
      <c r="B13" s="9">
        <v>26461.200000000001</v>
      </c>
      <c r="C13" s="9">
        <v>27259.3</v>
      </c>
      <c r="D13" s="9">
        <v>28093.3</v>
      </c>
      <c r="E13" s="9">
        <v>28684.799999999999</v>
      </c>
      <c r="F13" s="9">
        <v>25974.9</v>
      </c>
      <c r="G13" s="9">
        <v>27628.3</v>
      </c>
      <c r="H13" s="80">
        <f>(G13-F13)/F13*100</f>
        <v>6.3653758051041498</v>
      </c>
      <c r="I13" s="202">
        <f>(G13-B13)/B13*100</f>
        <v>4.4106087403443475</v>
      </c>
      <c r="J13" s="83"/>
      <c r="K13" s="83"/>
    </row>
    <row r="14" spans="1:11" x14ac:dyDescent="0.3">
      <c r="A14" s="2" t="s">
        <v>121</v>
      </c>
      <c r="B14" s="9">
        <v>240921.8</v>
      </c>
      <c r="C14" s="9">
        <v>247951.3</v>
      </c>
      <c r="D14" s="9">
        <v>252281.4</v>
      </c>
      <c r="E14" s="9">
        <v>251254.9</v>
      </c>
      <c r="F14" s="9">
        <v>217504.6</v>
      </c>
      <c r="G14" s="9">
        <v>245471.5</v>
      </c>
      <c r="H14" s="80">
        <f t="shared" ref="H14:H15" si="5">(G14-F14)/F14*100</f>
        <v>12.858072886734345</v>
      </c>
      <c r="I14" s="202">
        <f t="shared" ref="I14:I15" si="6">(G14-B14)/B14*100</f>
        <v>1.8884550920672232</v>
      </c>
      <c r="J14" s="83"/>
      <c r="K14" s="83"/>
    </row>
    <row r="15" spans="1:11" x14ac:dyDescent="0.3">
      <c r="A15" s="2" t="s">
        <v>122</v>
      </c>
      <c r="B15" s="9">
        <v>1527820.5</v>
      </c>
      <c r="C15" s="9">
        <v>1480426.2</v>
      </c>
      <c r="D15" s="9">
        <v>1494775.6</v>
      </c>
      <c r="E15" s="9">
        <v>1502306.6</v>
      </c>
      <c r="F15" s="9">
        <v>1374748</v>
      </c>
      <c r="G15" s="9">
        <v>1466877.2</v>
      </c>
      <c r="H15" s="80">
        <f t="shared" si="5"/>
        <v>6.701533662896761</v>
      </c>
      <c r="I15" s="202">
        <f t="shared" si="6"/>
        <v>-3.9889044557263138</v>
      </c>
      <c r="J15" s="83"/>
      <c r="K15" s="83"/>
    </row>
    <row r="16" spans="1:11" x14ac:dyDescent="0.3">
      <c r="A16" s="2" t="s">
        <v>341</v>
      </c>
      <c r="B16" s="11">
        <f>B13/B14*100</f>
        <v>10.983314917952631</v>
      </c>
      <c r="C16" s="11">
        <f t="shared" ref="C16:G16" si="7">C13/C14*100</f>
        <v>10.993812091325998</v>
      </c>
      <c r="D16" s="11">
        <f t="shared" si="7"/>
        <v>11.135700055572864</v>
      </c>
      <c r="E16" s="11">
        <f t="shared" si="7"/>
        <v>11.4166131685392</v>
      </c>
      <c r="F16" s="11">
        <f t="shared" si="7"/>
        <v>11.942230187315579</v>
      </c>
      <c r="G16" s="11">
        <f t="shared" si="7"/>
        <v>11.255196631788211</v>
      </c>
      <c r="H16" s="80" t="s">
        <v>14</v>
      </c>
      <c r="I16" s="80" t="s">
        <v>14</v>
      </c>
      <c r="J16" s="84"/>
      <c r="K16" s="84"/>
    </row>
    <row r="17" spans="1:11" x14ac:dyDescent="0.3">
      <c r="A17" s="2" t="s">
        <v>342</v>
      </c>
      <c r="B17" s="11">
        <f>B13/B15*100</f>
        <v>1.7319573863552689</v>
      </c>
      <c r="C17" s="11">
        <f t="shared" ref="C17:G17" si="8">C13/C15*100</f>
        <v>1.8413143458282488</v>
      </c>
      <c r="D17" s="11">
        <f t="shared" si="8"/>
        <v>1.8794326051348442</v>
      </c>
      <c r="E17" s="11">
        <f t="shared" si="8"/>
        <v>1.9093838767665665</v>
      </c>
      <c r="F17" s="11">
        <f t="shared" si="8"/>
        <v>1.8894299173375775</v>
      </c>
      <c r="G17" s="11">
        <f t="shared" si="8"/>
        <v>1.8834773626585783</v>
      </c>
      <c r="H17" s="80" t="s">
        <v>14</v>
      </c>
      <c r="I17" s="80" t="s">
        <v>14</v>
      </c>
      <c r="J17" s="84"/>
      <c r="K17" s="84"/>
    </row>
    <row r="18" spans="1:11" x14ac:dyDescent="0.3">
      <c r="I18" s="84"/>
      <c r="J18" s="84"/>
      <c r="K18" s="84"/>
    </row>
    <row r="19" spans="1:11" ht="15" customHeight="1" x14ac:dyDescent="0.3">
      <c r="B19" s="244" t="s">
        <v>124</v>
      </c>
      <c r="C19" s="244"/>
      <c r="D19" s="244"/>
      <c r="E19" s="244"/>
      <c r="F19" s="244"/>
      <c r="G19" s="244"/>
      <c r="H19" s="244"/>
      <c r="I19" s="244"/>
      <c r="J19" s="63"/>
    </row>
    <row r="20" spans="1:11" x14ac:dyDescent="0.3">
      <c r="A20" s="2" t="s">
        <v>120</v>
      </c>
      <c r="B20" s="79">
        <v>414.2</v>
      </c>
      <c r="C20" s="2">
        <v>421.5</v>
      </c>
      <c r="D20" s="2">
        <v>425.5</v>
      </c>
      <c r="E20" s="2">
        <v>429.9</v>
      </c>
      <c r="F20" s="2">
        <v>400</v>
      </c>
      <c r="G20" s="2">
        <v>423</v>
      </c>
      <c r="H20" s="29">
        <f>(G20-F20)/F20*100</f>
        <v>5.75</v>
      </c>
      <c r="I20" s="13">
        <f>(G20-B20)/B20*100</f>
        <v>2.1245774987928563</v>
      </c>
      <c r="J20" s="83"/>
      <c r="K20" s="83"/>
    </row>
    <row r="21" spans="1:11" x14ac:dyDescent="0.3">
      <c r="A21" s="2" t="s">
        <v>121</v>
      </c>
      <c r="B21" s="9">
        <v>3642.4</v>
      </c>
      <c r="C21" s="9">
        <v>3429.3</v>
      </c>
      <c r="D21" s="9">
        <v>3470.2</v>
      </c>
      <c r="E21" s="9">
        <v>3455.6</v>
      </c>
      <c r="F21" s="9">
        <v>3019.5</v>
      </c>
      <c r="G21" s="9">
        <v>3356.2</v>
      </c>
      <c r="H21" s="29">
        <f t="shared" ref="H21:H29" si="9">(G21-F21)/F21*100</f>
        <v>11.150852790197046</v>
      </c>
      <c r="I21" s="13">
        <f t="shared" ref="I21:I29" si="10">(G21-B21)/B21*100</f>
        <v>-7.8574566220074749</v>
      </c>
      <c r="J21" s="83"/>
      <c r="K21" s="83"/>
    </row>
    <row r="22" spans="1:11" x14ac:dyDescent="0.3">
      <c r="A22" s="2" t="s">
        <v>122</v>
      </c>
      <c r="B22" s="9">
        <v>24118.5</v>
      </c>
      <c r="C22" s="9">
        <v>23945</v>
      </c>
      <c r="D22" s="9">
        <v>24125</v>
      </c>
      <c r="E22" s="9">
        <v>24136.799999999999</v>
      </c>
      <c r="F22" s="9">
        <v>21449.5</v>
      </c>
      <c r="G22" s="9">
        <v>23073.3</v>
      </c>
      <c r="H22" s="29">
        <f t="shared" si="9"/>
        <v>7.5703396349565226</v>
      </c>
      <c r="I22" s="13">
        <f t="shared" si="10"/>
        <v>-4.3336028359972669</v>
      </c>
      <c r="J22" s="83"/>
      <c r="K22" s="83"/>
    </row>
    <row r="23" spans="1:11" x14ac:dyDescent="0.3">
      <c r="A23" s="2" t="s">
        <v>341</v>
      </c>
      <c r="B23" s="79">
        <f>B20/B21*100</f>
        <v>11.371623105644629</v>
      </c>
      <c r="C23" s="79">
        <f t="shared" ref="C23:G23" si="11">C20/C21*100</f>
        <v>12.291138133146706</v>
      </c>
      <c r="D23" s="79">
        <f t="shared" si="11"/>
        <v>12.261541121549191</v>
      </c>
      <c r="E23" s="79">
        <f t="shared" si="11"/>
        <v>12.440676004167148</v>
      </c>
      <c r="F23" s="79">
        <f t="shared" si="11"/>
        <v>13.247226361980461</v>
      </c>
      <c r="G23" s="79">
        <f t="shared" si="11"/>
        <v>12.603539717537693</v>
      </c>
      <c r="H23" s="29" t="s">
        <v>14</v>
      </c>
      <c r="I23" s="29" t="s">
        <v>14</v>
      </c>
      <c r="J23" s="84"/>
      <c r="K23" s="84"/>
    </row>
    <row r="24" spans="1:11" x14ac:dyDescent="0.3">
      <c r="A24" s="2" t="s">
        <v>342</v>
      </c>
      <c r="B24" s="79">
        <f>B20/B22*100</f>
        <v>1.7173538984596886</v>
      </c>
      <c r="C24" s="79">
        <f t="shared" ref="C24:F24" si="12">C20/C22*100</f>
        <v>1.7602839841302989</v>
      </c>
      <c r="D24" s="79">
        <f t="shared" si="12"/>
        <v>1.7637305699481864</v>
      </c>
      <c r="E24" s="79">
        <f t="shared" si="12"/>
        <v>1.7810977428656658</v>
      </c>
      <c r="F24" s="79">
        <f t="shared" si="12"/>
        <v>1.8648453343900788</v>
      </c>
      <c r="G24" s="79">
        <f>G20/G22*100</f>
        <v>1.8332878261887116</v>
      </c>
      <c r="H24" s="29" t="s">
        <v>14</v>
      </c>
      <c r="I24" s="29" t="s">
        <v>14</v>
      </c>
      <c r="J24" s="84"/>
      <c r="K24" s="84"/>
    </row>
    <row r="25" spans="1:11" x14ac:dyDescent="0.3">
      <c r="B25" s="11"/>
      <c r="C25" s="11"/>
      <c r="D25" s="11"/>
      <c r="E25" s="11"/>
      <c r="F25" s="11"/>
      <c r="G25" s="11"/>
      <c r="H25" s="80"/>
      <c r="I25" s="83"/>
      <c r="J25" s="84"/>
      <c r="K25" s="84"/>
    </row>
    <row r="26" spans="1:11" ht="15" customHeight="1" x14ac:dyDescent="0.3">
      <c r="B26" s="250" t="s">
        <v>125</v>
      </c>
      <c r="C26" s="250"/>
      <c r="D26" s="250"/>
      <c r="E26" s="250"/>
      <c r="F26" s="250"/>
      <c r="G26" s="250"/>
      <c r="H26" s="250"/>
      <c r="I26" s="250"/>
      <c r="J26" s="11"/>
      <c r="K26" s="11"/>
    </row>
    <row r="27" spans="1:11" x14ac:dyDescent="0.3">
      <c r="A27" s="2" t="s">
        <v>120</v>
      </c>
      <c r="B27" s="11">
        <f t="shared" ref="B27:G29" si="13">B6/B20</f>
        <v>60.003621438918401</v>
      </c>
      <c r="C27" s="11">
        <f t="shared" si="13"/>
        <v>66.407829181494662</v>
      </c>
      <c r="D27" s="11">
        <f t="shared" si="13"/>
        <v>68.555111633372505</v>
      </c>
      <c r="E27" s="11">
        <f t="shared" si="13"/>
        <v>69.667829727843696</v>
      </c>
      <c r="F27" s="11">
        <f t="shared" si="13"/>
        <v>73.834499999999991</v>
      </c>
      <c r="G27" s="11">
        <f t="shared" si="13"/>
        <v>67.849645390070918</v>
      </c>
      <c r="H27" s="29">
        <f t="shared" si="9"/>
        <v>-8.1057698094103348</v>
      </c>
      <c r="I27" s="13">
        <f t="shared" si="10"/>
        <v>13.075917357987295</v>
      </c>
      <c r="J27" s="83"/>
      <c r="K27" s="83"/>
    </row>
    <row r="28" spans="1:11" x14ac:dyDescent="0.3">
      <c r="A28" s="2" t="s">
        <v>121</v>
      </c>
      <c r="B28" s="11">
        <f t="shared" si="13"/>
        <v>61.262629035800572</v>
      </c>
      <c r="C28" s="11">
        <f t="shared" si="13"/>
        <v>74.389321435861532</v>
      </c>
      <c r="D28" s="11">
        <f t="shared" si="13"/>
        <v>75.352486888363785</v>
      </c>
      <c r="E28" s="11">
        <f t="shared" si="13"/>
        <v>76.243430952656553</v>
      </c>
      <c r="F28" s="11">
        <f t="shared" si="13"/>
        <v>80.318860738532862</v>
      </c>
      <c r="G28" s="11">
        <f t="shared" si="13"/>
        <v>78.996037184911515</v>
      </c>
      <c r="H28" s="29">
        <f t="shared" si="9"/>
        <v>-1.6469650359305019</v>
      </c>
      <c r="I28" s="13">
        <f t="shared" si="10"/>
        <v>28.946534662669993</v>
      </c>
      <c r="J28" s="83"/>
      <c r="K28" s="83"/>
    </row>
    <row r="29" spans="1:11" x14ac:dyDescent="0.3">
      <c r="A29" s="2" t="s">
        <v>122</v>
      </c>
      <c r="B29" s="11">
        <f t="shared" si="13"/>
        <v>58.585293446939069</v>
      </c>
      <c r="C29" s="11">
        <f t="shared" si="13"/>
        <v>63.268106076425141</v>
      </c>
      <c r="D29" s="11">
        <f t="shared" si="13"/>
        <v>64.123697409326425</v>
      </c>
      <c r="E29" s="11">
        <f t="shared" si="13"/>
        <v>65.011414106260986</v>
      </c>
      <c r="F29" s="11">
        <f t="shared" si="13"/>
        <v>68.447749364787057</v>
      </c>
      <c r="G29" s="11">
        <f t="shared" si="13"/>
        <v>67.644285819540329</v>
      </c>
      <c r="H29" s="29">
        <f t="shared" si="9"/>
        <v>-1.1738348633856912</v>
      </c>
      <c r="I29" s="13">
        <f t="shared" si="10"/>
        <v>15.462912003344364</v>
      </c>
      <c r="J29" s="83"/>
      <c r="K29" s="83"/>
    </row>
    <row r="30" spans="1:11" x14ac:dyDescent="0.3">
      <c r="A30" s="2" t="s">
        <v>341</v>
      </c>
      <c r="B30" s="11">
        <f>B27/B28*100</f>
        <v>97.944901130269102</v>
      </c>
      <c r="C30" s="11">
        <f t="shared" ref="C30:G31" si="14">C27/C28*100</f>
        <v>89.270647856025263</v>
      </c>
      <c r="D30" s="11">
        <f t="shared" si="14"/>
        <v>90.979229039830187</v>
      </c>
      <c r="E30" s="11">
        <f t="shared" si="14"/>
        <v>91.375517677193741</v>
      </c>
      <c r="F30" s="11">
        <f t="shared" si="14"/>
        <v>91.926727198432474</v>
      </c>
      <c r="G30" s="11">
        <f t="shared" si="14"/>
        <v>85.889935505562804</v>
      </c>
      <c r="H30" s="29" t="s">
        <v>14</v>
      </c>
      <c r="I30" s="29" t="s">
        <v>14</v>
      </c>
      <c r="J30" s="84"/>
      <c r="K30" s="84"/>
    </row>
    <row r="31" spans="1:11" x14ac:dyDescent="0.3">
      <c r="A31" s="2" t="s">
        <v>342</v>
      </c>
      <c r="B31" s="11">
        <f>B28/B29*100</f>
        <v>104.56997896799199</v>
      </c>
      <c r="C31" s="11">
        <f t="shared" si="14"/>
        <v>117.57791729375057</v>
      </c>
      <c r="D31" s="11">
        <f t="shared" si="14"/>
        <v>117.51113852240871</v>
      </c>
      <c r="E31" s="11">
        <f t="shared" si="14"/>
        <v>117.27699204948358</v>
      </c>
      <c r="F31" s="11">
        <f t="shared" si="14"/>
        <v>117.34331878536959</v>
      </c>
      <c r="G31" s="11">
        <f t="shared" si="14"/>
        <v>116.78153775716562</v>
      </c>
      <c r="H31" s="29" t="s">
        <v>14</v>
      </c>
      <c r="I31" s="29" t="s">
        <v>14</v>
      </c>
      <c r="J31" s="84"/>
      <c r="K31" s="84"/>
    </row>
    <row r="32" spans="1:11" x14ac:dyDescent="0.3">
      <c r="B32" s="11"/>
      <c r="C32" s="11"/>
      <c r="D32" s="11"/>
      <c r="E32" s="11"/>
      <c r="F32" s="11"/>
      <c r="G32" s="11"/>
      <c r="H32" s="11"/>
      <c r="I32" s="84"/>
      <c r="J32" s="84"/>
      <c r="K32" s="84"/>
    </row>
    <row r="33" spans="1:11" ht="15" customHeight="1" x14ac:dyDescent="0.3">
      <c r="B33" s="244" t="s">
        <v>126</v>
      </c>
      <c r="C33" s="244"/>
      <c r="D33" s="244"/>
      <c r="E33" s="244"/>
      <c r="F33" s="244"/>
      <c r="G33" s="244"/>
      <c r="H33" s="244"/>
      <c r="I33" s="244"/>
      <c r="J33" s="63"/>
    </row>
    <row r="34" spans="1:11" x14ac:dyDescent="0.3">
      <c r="A34" s="2" t="s">
        <v>120</v>
      </c>
      <c r="B34" s="11">
        <f>B13/B20</f>
        <v>63.885079671656207</v>
      </c>
      <c r="C34" s="11">
        <f t="shared" ref="C34:G36" si="15">C13/C20</f>
        <v>64.672123368920523</v>
      </c>
      <c r="D34" s="11">
        <f t="shared" si="15"/>
        <v>66.024206815511164</v>
      </c>
      <c r="E34" s="11">
        <f t="shared" si="15"/>
        <v>66.724354501046761</v>
      </c>
      <c r="F34" s="11">
        <f t="shared" si="15"/>
        <v>64.937250000000006</v>
      </c>
      <c r="G34" s="11">
        <f t="shared" si="15"/>
        <v>65.315130023640663</v>
      </c>
      <c r="H34" s="80">
        <f>(G34-F34)/F34*100</f>
        <v>0.58191565494482245</v>
      </c>
      <c r="I34" s="202">
        <f>(G34-B34)/B34*100</f>
        <v>2.2384731448005435</v>
      </c>
      <c r="J34" s="83"/>
      <c r="K34" s="83"/>
    </row>
    <row r="35" spans="1:11" x14ac:dyDescent="0.3">
      <c r="A35" s="2" t="s">
        <v>121</v>
      </c>
      <c r="B35" s="11">
        <f>B14/B21</f>
        <v>66.143696463869972</v>
      </c>
      <c r="C35" s="11">
        <f t="shared" si="15"/>
        <v>72.303764616685612</v>
      </c>
      <c r="D35" s="11">
        <f t="shared" si="15"/>
        <v>72.699383320846067</v>
      </c>
      <c r="E35" s="11">
        <f t="shared" si="15"/>
        <v>72.709486051626342</v>
      </c>
      <c r="F35" s="11">
        <f t="shared" si="15"/>
        <v>72.033316774300388</v>
      </c>
      <c r="G35" s="11">
        <f t="shared" si="15"/>
        <v>73.13971157857101</v>
      </c>
      <c r="H35" s="80">
        <f t="shared" ref="H35:H36" si="16">(G35-F35)/F35*100</f>
        <v>1.5359487162548016</v>
      </c>
      <c r="I35" s="202">
        <f t="shared" ref="I35:I36" si="17">(G35-B35)/B35*100</f>
        <v>10.576994466165811</v>
      </c>
      <c r="J35" s="83"/>
      <c r="K35" s="83"/>
    </row>
    <row r="36" spans="1:11" x14ac:dyDescent="0.3">
      <c r="A36" s="2" t="s">
        <v>122</v>
      </c>
      <c r="B36" s="11">
        <f>B15/B22</f>
        <v>63.346414578021019</v>
      </c>
      <c r="C36" s="11">
        <f t="shared" si="15"/>
        <v>61.826109835038629</v>
      </c>
      <c r="D36" s="11">
        <f t="shared" si="15"/>
        <v>61.959610362694306</v>
      </c>
      <c r="E36" s="11">
        <f t="shared" si="15"/>
        <v>62.241332736733959</v>
      </c>
      <c r="F36" s="11">
        <f t="shared" si="15"/>
        <v>64.092309844052309</v>
      </c>
      <c r="G36" s="11">
        <f t="shared" si="15"/>
        <v>63.574659888269125</v>
      </c>
      <c r="H36" s="80">
        <f t="shared" si="16"/>
        <v>-0.80766313001156709</v>
      </c>
      <c r="I36" s="202">
        <f t="shared" si="17"/>
        <v>0.36031291079147959</v>
      </c>
      <c r="J36" s="83"/>
      <c r="K36" s="83"/>
    </row>
    <row r="37" spans="1:11" x14ac:dyDescent="0.3">
      <c r="A37" s="2" t="s">
        <v>341</v>
      </c>
      <c r="B37" s="11">
        <f>B34/B35*100</f>
        <v>96.585287921657809</v>
      </c>
      <c r="C37" s="11">
        <f>C34/C35*100</f>
        <v>89.445029192845197</v>
      </c>
      <c r="D37" s="11">
        <f t="shared" ref="D37:G38" si="18">D34/D35*100</f>
        <v>90.818111240538073</v>
      </c>
      <c r="E37" s="11">
        <f t="shared" si="18"/>
        <v>91.768430949532615</v>
      </c>
      <c r="F37" s="11">
        <f t="shared" si="18"/>
        <v>90.148910126498478</v>
      </c>
      <c r="G37" s="11">
        <f t="shared" si="18"/>
        <v>89.30186982413143</v>
      </c>
      <c r="H37" s="80" t="s">
        <v>14</v>
      </c>
      <c r="I37" s="80" t="s">
        <v>14</v>
      </c>
      <c r="J37" s="84"/>
      <c r="K37" s="84"/>
    </row>
    <row r="38" spans="1:11" x14ac:dyDescent="0.3">
      <c r="A38" s="2" t="s">
        <v>342</v>
      </c>
      <c r="B38" s="11">
        <f>B35/B36*100</f>
        <v>104.41584879662551</v>
      </c>
      <c r="C38" s="11">
        <f>C35/C36*100</f>
        <v>116.9469740367022</v>
      </c>
      <c r="D38" s="11">
        <f t="shared" ref="D38:E38" si="19">D34/D36*100</f>
        <v>106.5600742629333</v>
      </c>
      <c r="E38" s="11">
        <f t="shared" si="19"/>
        <v>107.20264423526231</v>
      </c>
      <c r="F38" s="11">
        <f t="shared" si="18"/>
        <v>112.38995278773683</v>
      </c>
      <c r="G38" s="11">
        <f t="shared" si="18"/>
        <v>115.04538397391701</v>
      </c>
      <c r="H38" s="80" t="s">
        <v>14</v>
      </c>
      <c r="I38" s="80" t="s">
        <v>14</v>
      </c>
      <c r="J38" s="84"/>
      <c r="K38" s="84"/>
    </row>
    <row r="39" spans="1:11" x14ac:dyDescent="0.3">
      <c r="A39" s="5"/>
      <c r="B39" s="5"/>
      <c r="C39" s="5"/>
      <c r="D39" s="5"/>
      <c r="E39" s="5"/>
      <c r="F39" s="5"/>
      <c r="G39" s="5"/>
      <c r="H39" s="5"/>
      <c r="I39" s="5"/>
    </row>
    <row r="41" spans="1:11" x14ac:dyDescent="0.3">
      <c r="A41" s="6" t="s">
        <v>127</v>
      </c>
    </row>
  </sheetData>
  <mergeCells count="5">
    <mergeCell ref="B5:I5"/>
    <mergeCell ref="B12:I12"/>
    <mergeCell ref="B19:I19"/>
    <mergeCell ref="B26:I26"/>
    <mergeCell ref="B33:I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f1</vt:lpstr>
      <vt:lpstr>t10</vt:lpstr>
      <vt:lpstr>f2</vt:lpstr>
      <vt:lpstr>t11</vt:lpstr>
      <vt:lpstr>t12</vt:lpstr>
      <vt:lpstr>t13</vt:lpstr>
      <vt:lpstr>t14</vt:lpstr>
      <vt:lpstr>t15</vt:lpstr>
      <vt:lpstr>f3</vt:lpstr>
      <vt:lpstr>f4</vt:lpstr>
      <vt:lpstr>f5</vt:lpstr>
      <vt:lpstr>f6</vt:lpstr>
      <vt:lpstr>t16</vt:lpstr>
      <vt:lpstr>f7</vt:lpstr>
      <vt:lpstr>t17</vt:lpstr>
      <vt:lpstr>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crisponi</cp:lastModifiedBy>
  <dcterms:created xsi:type="dcterms:W3CDTF">2022-11-11T14:23:26Z</dcterms:created>
  <dcterms:modified xsi:type="dcterms:W3CDTF">2023-01-18T14:05:36Z</dcterms:modified>
</cp:coreProperties>
</file>